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81114 - Kounicův dům -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'20181114 - Kounicův dům -...'!$C$92:$K$358</definedName>
    <definedName name="_xlnm.Print_Area" localSheetId="1">'20181114 - Kounicův dům -...'!$C$4:$J$34,'20181114 - Kounicův dům -...'!$C$40:$J$76,'20181114 - Kounicův dům -...'!$C$82:$K$358</definedName>
    <definedName name="_xlnm.Print_Titles" localSheetId="1">'20181114 - Kounicův dům -...'!$92:$92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357"/>
  <c r="BH357"/>
  <c r="BG357"/>
  <c r="BF357"/>
  <c r="T357"/>
  <c r="R357"/>
  <c r="P357"/>
  <c r="BK357"/>
  <c r="J357"/>
  <c r="BE357"/>
  <c r="BI355"/>
  <c r="BH355"/>
  <c r="BG355"/>
  <c r="BF355"/>
  <c r="T355"/>
  <c r="T354"/>
  <c r="R355"/>
  <c r="R354"/>
  <c r="P355"/>
  <c r="P354"/>
  <c r="BK355"/>
  <c r="BK354"/>
  <c r="J354"/>
  <c r="J355"/>
  <c r="BE355"/>
  <c r="J75"/>
  <c r="BI352"/>
  <c r="BH352"/>
  <c r="BG352"/>
  <c r="BF352"/>
  <c r="T352"/>
  <c r="T351"/>
  <c r="R352"/>
  <c r="R351"/>
  <c r="P352"/>
  <c r="P351"/>
  <c r="BK352"/>
  <c r="BK351"/>
  <c r="J351"/>
  <c r="J352"/>
  <c r="BE352"/>
  <c r="J74"/>
  <c r="BI349"/>
  <c r="BH349"/>
  <c r="BG349"/>
  <c r="BF349"/>
  <c r="T349"/>
  <c r="T348"/>
  <c r="R349"/>
  <c r="R348"/>
  <c r="P349"/>
  <c r="P348"/>
  <c r="BK349"/>
  <c r="BK348"/>
  <c r="J348"/>
  <c r="J349"/>
  <c r="BE349"/>
  <c r="J73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T341"/>
  <c r="R342"/>
  <c r="R341"/>
  <c r="P342"/>
  <c r="P341"/>
  <c r="BK342"/>
  <c r="BK341"/>
  <c r="J341"/>
  <c r="J342"/>
  <c r="BE342"/>
  <c r="J72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T334"/>
  <c r="R335"/>
  <c r="R334"/>
  <c r="P335"/>
  <c r="P334"/>
  <c r="BK335"/>
  <c r="BK334"/>
  <c r="J334"/>
  <c r="J335"/>
  <c r="BE335"/>
  <c r="J71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T327"/>
  <c r="T326"/>
  <c r="R328"/>
  <c r="R327"/>
  <c r="R326"/>
  <c r="P328"/>
  <c r="P327"/>
  <c r="P326"/>
  <c r="BK328"/>
  <c r="BK327"/>
  <c r="J327"/>
  <c r="BK326"/>
  <c r="J326"/>
  <c r="J328"/>
  <c r="BE328"/>
  <c r="J70"/>
  <c r="J69"/>
  <c r="BI324"/>
  <c r="BH324"/>
  <c r="BG324"/>
  <c r="BF324"/>
  <c r="T324"/>
  <c r="T323"/>
  <c r="R324"/>
  <c r="R323"/>
  <c r="P324"/>
  <c r="P323"/>
  <c r="BK324"/>
  <c r="BK323"/>
  <c r="J323"/>
  <c r="J324"/>
  <c r="BE324"/>
  <c r="J68"/>
  <c r="BI321"/>
  <c r="BH321"/>
  <c r="BG321"/>
  <c r="BF321"/>
  <c r="T321"/>
  <c r="T320"/>
  <c r="R321"/>
  <c r="R320"/>
  <c r="P321"/>
  <c r="P320"/>
  <c r="BK321"/>
  <c r="BK320"/>
  <c r="J320"/>
  <c r="J321"/>
  <c r="BE321"/>
  <c r="J67"/>
  <c r="BI317"/>
  <c r="BH317"/>
  <c r="BG317"/>
  <c r="BF317"/>
  <c r="T317"/>
  <c r="R317"/>
  <c r="P317"/>
  <c r="BK317"/>
  <c r="J317"/>
  <c r="BE317"/>
  <c r="BI315"/>
  <c r="BH315"/>
  <c r="BG315"/>
  <c r="BF315"/>
  <c r="T315"/>
  <c r="T314"/>
  <c r="R315"/>
  <c r="R314"/>
  <c r="P315"/>
  <c r="P314"/>
  <c r="BK315"/>
  <c r="BK314"/>
  <c r="J314"/>
  <c r="J315"/>
  <c r="BE315"/>
  <c r="J66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2"/>
  <c r="BH292"/>
  <c r="BG292"/>
  <c r="BF292"/>
  <c r="T292"/>
  <c r="T291"/>
  <c r="R292"/>
  <c r="R291"/>
  <c r="P292"/>
  <c r="P291"/>
  <c r="BK292"/>
  <c r="BK291"/>
  <c r="J291"/>
  <c r="J292"/>
  <c r="BE292"/>
  <c r="J65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1"/>
  <c r="BH281"/>
  <c r="BG281"/>
  <c r="BF281"/>
  <c r="T281"/>
  <c r="T280"/>
  <c r="R281"/>
  <c r="R280"/>
  <c r="P281"/>
  <c r="P280"/>
  <c r="BK281"/>
  <c r="BK280"/>
  <c r="J280"/>
  <c r="J281"/>
  <c r="BE281"/>
  <c r="J64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63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2"/>
  <c r="BH192"/>
  <c r="BG192"/>
  <c r="BF192"/>
  <c r="T192"/>
  <c r="T191"/>
  <c r="R192"/>
  <c r="R191"/>
  <c r="P192"/>
  <c r="P191"/>
  <c r="BK192"/>
  <c r="BK191"/>
  <c r="J191"/>
  <c r="J192"/>
  <c r="BE192"/>
  <c r="J62"/>
  <c r="BI188"/>
  <c r="BH188"/>
  <c r="BG188"/>
  <c r="BF188"/>
  <c r="T188"/>
  <c r="R188"/>
  <c r="P188"/>
  <c r="BK188"/>
  <c r="J188"/>
  <c r="BE188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61"/>
  <c r="J60"/>
  <c r="BI181"/>
  <c r="BH181"/>
  <c r="BG181"/>
  <c r="BF181"/>
  <c r="T181"/>
  <c r="T180"/>
  <c r="R181"/>
  <c r="R180"/>
  <c r="P181"/>
  <c r="P180"/>
  <c r="BK181"/>
  <c r="BK180"/>
  <c r="J180"/>
  <c r="J181"/>
  <c r="BE181"/>
  <c r="J5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58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57"/>
  <c r="BI110"/>
  <c r="BH110"/>
  <c r="BG110"/>
  <c r="BF110"/>
  <c r="T110"/>
  <c r="T109"/>
  <c r="R110"/>
  <c r="R109"/>
  <c r="P110"/>
  <c r="P109"/>
  <c r="BK110"/>
  <c r="BK109"/>
  <c r="J109"/>
  <c r="J110"/>
  <c r="BE110"/>
  <c r="J56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55"/>
  <c r="BI99"/>
  <c r="BH99"/>
  <c r="BG99"/>
  <c r="BF99"/>
  <c r="T99"/>
  <c r="R99"/>
  <c r="P99"/>
  <c r="BK99"/>
  <c r="J99"/>
  <c r="BE99"/>
  <c r="BI96"/>
  <c r="F32"/>
  <c i="1" r="BD52"/>
  <c i="2" r="BH96"/>
  <c r="F31"/>
  <c i="1" r="BC52"/>
  <c i="2" r="BG96"/>
  <c r="F30"/>
  <c i="1" r="BB52"/>
  <c i="2" r="BF96"/>
  <c r="J29"/>
  <c i="1" r="AW52"/>
  <c i="2" r="F29"/>
  <c i="1" r="BA52"/>
  <c i="2" r="T96"/>
  <c r="T95"/>
  <c r="T94"/>
  <c r="T93"/>
  <c r="R96"/>
  <c r="R95"/>
  <c r="R94"/>
  <c r="R93"/>
  <c r="P96"/>
  <c r="P95"/>
  <c r="P94"/>
  <c r="P93"/>
  <c i="1" r="AU52"/>
  <c i="2" r="BK96"/>
  <c r="BK95"/>
  <c r="J95"/>
  <c r="BK94"/>
  <c r="J94"/>
  <c r="BK93"/>
  <c r="J93"/>
  <c r="J52"/>
  <c r="J25"/>
  <c i="1" r="AG52"/>
  <c i="2" r="J96"/>
  <c r="BE96"/>
  <c r="J28"/>
  <c i="1" r="AV52"/>
  <c i="2" r="F28"/>
  <c i="1" r="AZ52"/>
  <c i="2" r="J54"/>
  <c r="J53"/>
  <c r="F89"/>
  <c r="F87"/>
  <c r="E85"/>
  <c r="F47"/>
  <c r="F45"/>
  <c r="E43"/>
  <c r="J34"/>
  <c r="J19"/>
  <c r="E19"/>
  <c r="J89"/>
  <c r="J47"/>
  <c r="J18"/>
  <c r="J16"/>
  <c r="E16"/>
  <c r="F90"/>
  <c r="F48"/>
  <c r="J15"/>
  <c r="J10"/>
  <c r="J87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<sst xmlns="http://schemas.openxmlformats.org/spreadsheetml/2006/main">
  <si>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</si>
  <si>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</si>
  <si>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</si>
  <si>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</si>
  <si>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</si>
  <si>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</si>
  <si>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</si>
  <si>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{bd744642-89f7-42f5-a697-cef0086364b1}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</si>
  <si>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</si>
  <si>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</si>
  <si>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</si>
  <si>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</si>
  <si>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</si>
  <si>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</si>
  <si>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</si>
  <si>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</si>
  <si>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20181114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</si>
  <si>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</si>
  <si>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</si>
  <si>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Kounicův dům - zabezpečovací práce</t>
  </si>
  <si>
    <t>KSO:</t>
  </si>
  <si>
    <t/>
  </si>
  <si>
    <t>CC-CZ:</t>
  </si>
  <si>
    <t>Místo:</t>
  </si>
  <si>
    <t>Č. Lípa</t>
  </si>
  <si>
    <t>Datum:</t>
  </si>
  <si>
    <t>14. 11. 2018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</si>
  <si>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</si>
  <si>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</si>
  <si>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</si>
  <si>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</si>
  <si>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</si>
  <si>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</si>
  <si>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</si>
  <si>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</si>
  <si>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</si>
  <si>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</si>
  <si>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</si>
  <si>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</si>
  <si>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</si>
  <si>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</si>
  <si>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</si>
  <si>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</si>
  <si>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</si>
  <si>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</si>
  <si>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</si>
  <si>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</si>
  <si>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</si>
  <si>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</si>
  <si>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</si>
  <si>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</si>
  <si>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</si>
  <si>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</si>
  <si>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</si>
  <si>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</si>
  <si>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</si>
  <si>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</si>
  <si>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</si>
  <si>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</si>
  <si>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</si>
  <si>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</si>
  <si>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</si>
  <si>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</si>
  <si>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</si>
  <si>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</si>
  <si>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</si>
  <si>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</si>
  <si>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</si>
  <si>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</si>
  <si>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</si>
  <si>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</si>
  <si>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</si>
  <si>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</si>
  <si>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</si>
  <si>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</si>
  <si>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</si>
  <si>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</si>
  <si>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</si>
  <si>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</si>
  <si>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</si>
  <si>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</si>
  <si>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</si>
  <si>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</si>
  <si>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</si>
  <si>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</si>
  <si>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</si>
  <si>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</si>
  <si>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</si>
  <si>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</si>
  <si>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</si>
  <si>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</si>
  <si>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</si>
  <si>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</si>
  <si>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</si>
  <si>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</si>
  <si>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</si>
  <si>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</si>
  <si>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</si>
  <si>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</si>
  <si>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</si>
  <si>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</si>
  <si>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</si>
  <si>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</si>
  <si>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</si>
  <si>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775 - Podlahy skládané</t>
  </si>
  <si>
    <t xml:space="preserve">    776 - Podlahy povlakové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</si>
  <si>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</si>
  <si>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</si>
  <si>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</si>
  <si>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</si>
  <si>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</si>
  <si>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</si>
  <si>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</si>
  <si>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</si>
  <si>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</si>
  <si>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</si>
  <si>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</si>
  <si>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</si>
  <si>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</si>
  <si>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</si>
  <si>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</si>
  <si>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</si>
  <si>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</si>
  <si>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</si>
  <si>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</si>
  <si>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</si>
  <si>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</si>
  <si>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</si>
  <si>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</si>
  <si>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</si>
  <si>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</si>
  <si>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</si>
  <si>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</si>
  <si>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</si>
  <si>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</si>
  <si>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</si>
  <si>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</si>
  <si>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1382456581</t>
  </si>
  <si>
    <t>PP</t>
  </si>
  <si>
    <t xml:space="preserve">Odstranění křovin a stromů s odstraněním kořenů  průměru kmene do 100 mm do sklonu terénu 1 : 5, při celkové ploše do 1 000 m2</t>
  </si>
  <si>
    <t>VV</t>
  </si>
  <si>
    <t>1605,6</t>
  </si>
  <si>
    <t>162301501</t>
  </si>
  <si>
    <t>Vodorovné přemístění křovin do 5 km D kmene do 100 mm</t>
  </si>
  <si>
    <t>680550727</t>
  </si>
  <si>
    <t xml:space="preserve">Vodorovné přemístění smýcených křovin  do průměru kmene 100 mm na vzdálenost do 5 000 m</t>
  </si>
  <si>
    <t>3</t>
  </si>
  <si>
    <t>Svislé a kompletní konstrukce</t>
  </si>
  <si>
    <t>311231116</t>
  </si>
  <si>
    <t xml:space="preserve">Zdivo nosné z cihel dl 290 mm  P7 až 15 na MC 10</t>
  </si>
  <si>
    <t>m3</t>
  </si>
  <si>
    <t>413641849</t>
  </si>
  <si>
    <t>Zdivo z cihel pálených nosné z cihel plných dl. 290 mm P 7 až 15, na maltu MC-5 nebo MC-10</t>
  </si>
  <si>
    <t>317231626</t>
  </si>
  <si>
    <t>Zdivo klenbových pásů z cihel plných dl 290 mm pevnosti P 20na MVC 10</t>
  </si>
  <si>
    <t>65605407</t>
  </si>
  <si>
    <t xml:space="preserve">Klenbové pásy z cihel pálených  na připravenou skruž při jakékoliv vzdálenosti podpěr plných dl. 290 mm P 20 až P 25, na maltu MC-5 nebo MC-10</t>
  </si>
  <si>
    <t>5</t>
  </si>
  <si>
    <t>317235811</t>
  </si>
  <si>
    <t>Doplnění zdiva hlavních a kordónových říms cihlami pálenými na maltu</t>
  </si>
  <si>
    <t>1582048431</t>
  </si>
  <si>
    <t xml:space="preserve">Doplnění zdiva hlavních a kordonových říms  s dodáním hmot, cihlami pálenými na maltu</t>
  </si>
  <si>
    <t>96,7</t>
  </si>
  <si>
    <t>6</t>
  </si>
  <si>
    <t>Úpravy povrchů, podlahy a osazování výplní</t>
  </si>
  <si>
    <t>632451024</t>
  </si>
  <si>
    <t>Vyrovnávací potěr tl do 50 mm z MC 15 provedený v pásu</t>
  </si>
  <si>
    <t>-40279417</t>
  </si>
  <si>
    <t>Potěr cementový vyrovnávací z malty (MC-15) v pásu o průměrné (střední) tl. přes 40 do 50 mm</t>
  </si>
  <si>
    <t>26,18"vyrovnávací lože pod vazníky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</si>
  <si>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</si>
  <si>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</si>
  <si>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</si>
  <si>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</si>
  <si>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</si>
  <si>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-466406060</t>
  </si>
  <si>
    <t xml:space="preserve">Lešení pomocné pracovní pro objekty pozemních staveb  pro zatížení do 150 kg/m2, o výšce lešeňové podlahy do 1,9 m</t>
  </si>
  <si>
    <t>900*3</t>
  </si>
  <si>
    <t>8</t>
  </si>
  <si>
    <t>952902121</t>
  </si>
  <si>
    <t>Čištění budov zametení drsných podlah</t>
  </si>
  <si>
    <t>1498237428</t>
  </si>
  <si>
    <t xml:space="preserve">Čištění budov při provádění oprav a udržovacích prací  podlah drsných nebo chodníků zametením</t>
  </si>
  <si>
    <t>450+204+190"dvory + chodník</t>
  </si>
  <si>
    <t>953961113</t>
  </si>
  <si>
    <t>Kotvy chemickým tmelem M 12 hl 110 mm do betonu, ŽB nebo kamene s vyvrtáním otvoru</t>
  </si>
  <si>
    <t>kus</t>
  </si>
  <si>
    <t>-568632184</t>
  </si>
  <si>
    <t xml:space="preserve">Kotvy chemické s vyvrtáním otvoru  do betonu, železobetonu nebo tvrdého kamene tmel, velikost M 12, hloubka 110 mm</t>
  </si>
  <si>
    <t>824</t>
  </si>
  <si>
    <t>10</t>
  </si>
  <si>
    <t>953965123</t>
  </si>
  <si>
    <t>Kotevní šroub pro chemické kotvy M 12 dl 260 mm</t>
  </si>
  <si>
    <t>-1114707669</t>
  </si>
  <si>
    <t xml:space="preserve">Kotvy chemické s vyvrtáním otvoru  kotevní šrouby pro chemické kotvy, velikost M 12, délka 260 mm</t>
  </si>
  <si>
    <t>11</t>
  </si>
  <si>
    <t>962032231</t>
  </si>
  <si>
    <t>Bourání zdiva z cihel pálených nebo vápenopískových na MV nebo MVC přes 1 m3</t>
  </si>
  <si>
    <t>1950433175</t>
  </si>
  <si>
    <t xml:space="preserve">Bourání zdiva nadzákladového z cihel nebo tvárnic  z cihel pálených nebo vápenopískových, na maltu vápennou nebo vápenocementovou, objemu přes 1 m3</t>
  </si>
  <si>
    <t>96,7"římsy</t>
  </si>
  <si>
    <t>12</t>
  </si>
  <si>
    <t>964035111</t>
  </si>
  <si>
    <t>Bourání cihelných klenbových pásů jakéhokoliv průřezu</t>
  </si>
  <si>
    <t>1022799527</t>
  </si>
  <si>
    <t xml:space="preserve">Bourání cihelných klenbových pásů  jakéhokoliv průřezu</t>
  </si>
  <si>
    <t>14,28"překlady</t>
  </si>
  <si>
    <t>13</t>
  </si>
  <si>
    <t>965042141</t>
  </si>
  <si>
    <t>Bourání podkladů pod dlažby nebo mazanin betonových nebo z litého asfaltu tl do 100 mm pl přes 4 m2</t>
  </si>
  <si>
    <t>50005560</t>
  </si>
  <si>
    <t>Bourání mazanin betonových nebo z litého asfaltu tl. do 100 mm, plochy přes 4 m2</t>
  </si>
  <si>
    <t>15*15,1*0,1</t>
  </si>
  <si>
    <t>14</t>
  </si>
  <si>
    <t>965082923</t>
  </si>
  <si>
    <t>Odstranění násypů pod podlahami tl do 100 mm pl přes 2 m2</t>
  </si>
  <si>
    <t>1139705960</t>
  </si>
  <si>
    <t>Odstranění násypu pod podlahami nebo ochranného násypu na střechách tl. do 100 mm, plochy přes 2 m2</t>
  </si>
  <si>
    <t>975043121</t>
  </si>
  <si>
    <t>Jednořadové podchycení stropů pro osazení nosníků v do 3,5 m pro zatížení do 1000 kg/m</t>
  </si>
  <si>
    <t>m</t>
  </si>
  <si>
    <t>1148085025</t>
  </si>
  <si>
    <t xml:space="preserve">Jednořadové podchycení stropů pro osazení nosníků dřevěnou výztuhou  v. podchycení do 3,5 m, a při zatížení hmotností přes 750 do 1000 kg/m</t>
  </si>
  <si>
    <t>46+15+21"okna</t>
  </si>
  <si>
    <t>16</t>
  </si>
  <si>
    <t>975053151</t>
  </si>
  <si>
    <t>Víceřadové podchycení stropů pro osazení nosníků v do 3,5 m pro zatížení přes 1500 kg/m2</t>
  </si>
  <si>
    <t>661913361</t>
  </si>
  <si>
    <t xml:space="preserve">Víceřadové podchycení stropů pro osazení nosníků dřevěnou výztuhou  v. podchycení do 3,5 m a při zatížení hmotností přes 1500 kg/m2</t>
  </si>
  <si>
    <t>15*14*2"strop severní trakt</t>
  </si>
  <si>
    <t>17</t>
  </si>
  <si>
    <t>985142112</t>
  </si>
  <si>
    <t>Vysekání spojovací hmoty ze spár zdiva hl do 40 mm dl do 12 m/m2</t>
  </si>
  <si>
    <t>38957157</t>
  </si>
  <si>
    <t>Vysekání spojovací hmoty ze spár zdiva včetně vyčištění hloubky spáry do 40 mm délky spáry na 1 m2 upravované plochy přes 6 do 12 m</t>
  </si>
  <si>
    <t>18</t>
  </si>
  <si>
    <t>985221011</t>
  </si>
  <si>
    <t>Postupné rozebírání kamenného zdiva pro další použití do 1 m3</t>
  </si>
  <si>
    <t>594709757</t>
  </si>
  <si>
    <t>Postupné rozebírání zdiva pro další použití kamenného, objemu do 1 m3</t>
  </si>
  <si>
    <t>14,292</t>
  </si>
  <si>
    <t>19</t>
  </si>
  <si>
    <t>985221111</t>
  </si>
  <si>
    <t>Doplnění zdiva kamenem do aktivované malty se spárami dl do 6 m/m2</t>
  </si>
  <si>
    <t>2018630018</t>
  </si>
  <si>
    <t>Doplnění zdiva ručně do aktivované malty kamenem délky spáry na 1 m2 upravované plochy do 6 m</t>
  </si>
  <si>
    <t>20</t>
  </si>
  <si>
    <t>985231112</t>
  </si>
  <si>
    <t>Spárování zdiva aktivovanou maltou spára hl do 40 mm dl do 12 m/m2</t>
  </si>
  <si>
    <t>2130257057</t>
  </si>
  <si>
    <t>Spárování zdiva hloubky do 40 mm aktivovanou maltou délky spáry na 1 m2 upravované plochy přes 6 do 12 m</t>
  </si>
  <si>
    <t>997</t>
  </si>
  <si>
    <t>Přesun sutě</t>
  </si>
  <si>
    <t>997013001</t>
  </si>
  <si>
    <t>Vyklizení ulehlé suti z prostorů do 15 m2 s naložením z hl do 2 m</t>
  </si>
  <si>
    <t>-877213324</t>
  </si>
  <si>
    <t>Vyklizení ulehlé suti na vzdálenost do 3 m od okraje vyklízeného prostoru nebo s naložením na dopravní prostředek z prostorů o půdorysné ploše do 15 m2 z výšky (hloubky) do 2 m</t>
  </si>
  <si>
    <t>59,13"komunální odpad</t>
  </si>
  <si>
    <t>22</t>
  </si>
  <si>
    <t>997013011</t>
  </si>
  <si>
    <t>Vyklizení ulehlé suti z prostorů přes 15 m2 s naložením z hl do 2 m</t>
  </si>
  <si>
    <t>817448526</t>
  </si>
  <si>
    <t>Vyklizení ulehlé suti na vzdálenost do 3 m od okraje vyklízeného prostoru nebo s naložením na dopravní prostředek z prostorů o půdorysné ploše přes 15 m2 z výšky (hloubky) do 2 m</t>
  </si>
  <si>
    <t>23</t>
  </si>
  <si>
    <t>997013151</t>
  </si>
  <si>
    <t>Vnitrostaveništní doprava suti a vybouraných hmot pro budovy v do 6 m s omezením mechanizace</t>
  </si>
  <si>
    <t>t</t>
  </si>
  <si>
    <t>314287911</t>
  </si>
  <si>
    <t xml:space="preserve">Vnitrostaveništní doprava suti a vybouraných hmot  vodorovně do 50 m svisle s omezením mechanizace pro budovy a haly výšky do 6 m</t>
  </si>
  <si>
    <t>24</t>
  </si>
  <si>
    <t>997013501</t>
  </si>
  <si>
    <t>Odvoz suti a vybouraných hmot na skládku nebo meziskládku do 1 km se složením</t>
  </si>
  <si>
    <t>-1047375367</t>
  </si>
  <si>
    <t xml:space="preserve">Odvoz suti a vybouraných hmot na skládku nebo meziskládku  se složením, na vzdálenost do 1 km</t>
  </si>
  <si>
    <t>25</t>
  </si>
  <si>
    <t>997013509</t>
  </si>
  <si>
    <t>Příplatek k odvozu suti a vybouraných hmot na skládku ZKD 1 km přes 1 km</t>
  </si>
  <si>
    <t>248139523</t>
  </si>
  <si>
    <t xml:space="preserve">Odvoz suti a vybouraných hmot na skládku nebo meziskládku  se složením, na vzdálenost Příplatek k ceně za každý další i započatý 1 km přes 1 km</t>
  </si>
  <si>
    <t>1402,973*14 'Přepočtené koeficientem množství</t>
  </si>
  <si>
    <t>26</t>
  </si>
  <si>
    <t>997013801</t>
  </si>
  <si>
    <t>Poplatek za uložení na skládce (skládkovné) stavebního odpadu betonového kód odpadu 170 101</t>
  </si>
  <si>
    <t>874397541</t>
  </si>
  <si>
    <t>Poplatek za uložení stavebního odpadu na skládce (skládkovné) z prostého betonu zatříděného do Katalogu odpadů pod kódem 170 101</t>
  </si>
  <si>
    <t>1402,973</t>
  </si>
  <si>
    <t>1402,973*0,3 'Přepočtené koeficientem množství</t>
  </si>
  <si>
    <t>27</t>
  </si>
  <si>
    <t>997013803</t>
  </si>
  <si>
    <t>Poplatek za uložení na skládce (skládkovné) stavebního odpadu cihelného kód odpadu 170 102</t>
  </si>
  <si>
    <t>-1126127724</t>
  </si>
  <si>
    <t>Poplatek za uložení stavebního odpadu na skládce (skládkovné) cihelného zatříděného do Katalogu odpadů pod kódem 170 102</t>
  </si>
  <si>
    <t>28</t>
  </si>
  <si>
    <t>997013811</t>
  </si>
  <si>
    <t>Poplatek za uložení na skládce (skládkovné) stavebního odpadu dřevěného kód odpadu 170 201</t>
  </si>
  <si>
    <t>1949873674</t>
  </si>
  <si>
    <t>Poplatek za uložení stavebního odpadu na skládce (skládkovné) dřevěného zatříděného do Katalogu odpadů pod kódem 170 201</t>
  </si>
  <si>
    <t>1402,973*0,2 'Přepočtené koeficientem množství</t>
  </si>
  <si>
    <t>29</t>
  </si>
  <si>
    <t>997013831</t>
  </si>
  <si>
    <t>Poplatek za uložení na skládce (skládkovné) stavebního odpadu směsného kód odpadu 170 904</t>
  </si>
  <si>
    <t>-2115587971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</si>
  <si>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</si>
  <si>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</si>
  <si>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</si>
  <si>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30</t>
  </si>
  <si>
    <t>998011002</t>
  </si>
  <si>
    <t>Přesun hmot pro budovy zděné v do 12 m</t>
  </si>
  <si>
    <t>1638947960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</si>
  <si>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</si>
  <si>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</si>
  <si>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</si>
  <si>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</si>
  <si>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</si>
  <si>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31</t>
  </si>
  <si>
    <t>711131101</t>
  </si>
  <si>
    <t>Provedení izolace proti zemní vlhkosti pásy na sucho vodorovné AIP nebo tkaninou</t>
  </si>
  <si>
    <t>-1762863826</t>
  </si>
  <si>
    <t xml:space="preserve">Provedení izolace proti zemní vlhkosti pásy na sucho  AIP nebo tkaniny na ploše vodorovné V</t>
  </si>
  <si>
    <t>31,58"pod vazníky</t>
  </si>
  <si>
    <t>32</t>
  </si>
  <si>
    <t>M</t>
  </si>
  <si>
    <t>62811150</t>
  </si>
  <si>
    <t>pás asfaltovaný bez krycí vrstvy A500 H</t>
  </si>
  <si>
    <t>-1889149671</t>
  </si>
  <si>
    <t>31,58*1,15 'Přepočtené koeficientem množství</t>
  </si>
  <si>
    <t>741</t>
  </si>
  <si>
    <t>Elektroinstalace - silnoproud</t>
  </si>
  <si>
    <t>33</t>
  </si>
  <si>
    <t>741420001</t>
  </si>
  <si>
    <t>Montáž drát nebo lano hromosvodné svodové D do 10 mm s podpěrou</t>
  </si>
  <si>
    <t>121517723</t>
  </si>
  <si>
    <t>Montáž hromosvodného vedení svodových drátů nebo lan s podpěrami, Ø do 10 mm</t>
  </si>
  <si>
    <t>90*2</t>
  </si>
  <si>
    <t>10*12+8*12</t>
  </si>
  <si>
    <t>Součet</t>
  </si>
  <si>
    <t>34</t>
  </si>
  <si>
    <t>35441077</t>
  </si>
  <si>
    <t>drát D 8mm AlMgSi</t>
  </si>
  <si>
    <t>kg</t>
  </si>
  <si>
    <t>-591773708</t>
  </si>
  <si>
    <t>396*0,135 'Přepočtené koeficientem množství</t>
  </si>
  <si>
    <t>35</t>
  </si>
  <si>
    <t>741420021</t>
  </si>
  <si>
    <t>Montáž svorka hromosvodná se 2 šrouby</t>
  </si>
  <si>
    <t>-2054529307</t>
  </si>
  <si>
    <t>Montáž hromosvodného vedení svorek se 2 šrouby</t>
  </si>
  <si>
    <t>36</t>
  </si>
  <si>
    <t>35441885</t>
  </si>
  <si>
    <t>svorka spojovací pro lano D 8-10 mm</t>
  </si>
  <si>
    <t>1960498199</t>
  </si>
  <si>
    <t>37</t>
  </si>
  <si>
    <t>741420041</t>
  </si>
  <si>
    <t>Montáž vedení hromosvodné-podpěra klecová do zdiva</t>
  </si>
  <si>
    <t>1696248562</t>
  </si>
  <si>
    <t>Montáž hromosvodného vedení podpěr do zdiva klecových</t>
  </si>
  <si>
    <t>12*4</t>
  </si>
  <si>
    <t>38</t>
  </si>
  <si>
    <t>35441672</t>
  </si>
  <si>
    <t>podpěry vedení hromosvodu do zdiva - 150 mm, Cu</t>
  </si>
  <si>
    <t>-1781973079</t>
  </si>
  <si>
    <t>39</t>
  </si>
  <si>
    <t>741420051</t>
  </si>
  <si>
    <t>Montáž vedení hromosvodné-úhelník nebo trubka s držáky do zdiva</t>
  </si>
  <si>
    <t>1172487997</t>
  </si>
  <si>
    <t>Montáž hromosvodného vedení ochranných prvků úhelníků nebo trubek s držáky do zdiva</t>
  </si>
  <si>
    <t>40</t>
  </si>
  <si>
    <t>35441802</t>
  </si>
  <si>
    <t>úhelník ochranný na ochranu svodu - 1700 mm, nerez</t>
  </si>
  <si>
    <t>444448690</t>
  </si>
  <si>
    <t>41</t>
  </si>
  <si>
    <t>741420083</t>
  </si>
  <si>
    <t>Montáž vedení hromosvodné-štítek k označení svodu</t>
  </si>
  <si>
    <t>-553099731</t>
  </si>
  <si>
    <t>Montáž hromosvodného vedení doplňků štítků k označení svodů</t>
  </si>
  <si>
    <t>42</t>
  </si>
  <si>
    <t>35442110</t>
  </si>
  <si>
    <t xml:space="preserve">štítek plastový -  čísla svodů</t>
  </si>
  <si>
    <t>-1872909469</t>
  </si>
  <si>
    <t>43</t>
  </si>
  <si>
    <t>741430004</t>
  </si>
  <si>
    <t>Montáž tyč jímací délky do 3 m na střešní hřeben</t>
  </si>
  <si>
    <t>1088519735</t>
  </si>
  <si>
    <t>Montáž jímacích tyčí délky do 3 m, na střešní hřeben</t>
  </si>
  <si>
    <t>44</t>
  </si>
  <si>
    <t>35441127</t>
  </si>
  <si>
    <t>tyč jímací s kovaným hrotem 1000 mm nerez</t>
  </si>
  <si>
    <t>-721427473</t>
  </si>
  <si>
    <t>45</t>
  </si>
  <si>
    <t>741440031</t>
  </si>
  <si>
    <t>Montáž tyč zemnicí délky do 2 m</t>
  </si>
  <si>
    <t>-1630054595</t>
  </si>
  <si>
    <t>Montáž zemnicích desek a tyčí s připojením na svodové nebo uzemňovací vedení bez příslušenství tyčí, délky do 2 m</t>
  </si>
  <si>
    <t>46</t>
  </si>
  <si>
    <t>35442090</t>
  </si>
  <si>
    <t>tyč zemnící 2 m FeZn</t>
  </si>
  <si>
    <t>2066971959</t>
  </si>
  <si>
    <t>762</t>
  </si>
  <si>
    <t>Konstrukce tesařské</t>
  </si>
  <si>
    <t>47</t>
  </si>
  <si>
    <t>762082R</t>
  </si>
  <si>
    <t>ochrana erbu</t>
  </si>
  <si>
    <t>1448872511</t>
  </si>
  <si>
    <t>48</t>
  </si>
  <si>
    <t>762085103</t>
  </si>
  <si>
    <t>Montáž kotevních želez, příložek, patek nebo táhel</t>
  </si>
  <si>
    <t>-169955173</t>
  </si>
  <si>
    <t xml:space="preserve">Práce společné pro tesařské konstrukce  montáž ocelových spojovacích prostředků (materiál ve specifikaci) kotevních želez příložek, patek, táhel</t>
  </si>
  <si>
    <t>14"kotvení pozednice</t>
  </si>
  <si>
    <t>412"kotvení vazníků k římsám</t>
  </si>
  <si>
    <t>49</t>
  </si>
  <si>
    <t>31197006</t>
  </si>
  <si>
    <t>tyč závitová Pz 4.6 M16</t>
  </si>
  <si>
    <t>-440994230</t>
  </si>
  <si>
    <t>50</t>
  </si>
  <si>
    <t>13010518</t>
  </si>
  <si>
    <t>úhelník ocelový nerovnostranný jakost 11 375 90x60x6mm</t>
  </si>
  <si>
    <t>1896647505</t>
  </si>
  <si>
    <t>51</t>
  </si>
  <si>
    <t>31111008</t>
  </si>
  <si>
    <t>matice přesná šestihranná Pz DIN 934-8 M16</t>
  </si>
  <si>
    <t>100 kus</t>
  </si>
  <si>
    <t>1937010354</t>
  </si>
  <si>
    <t>52</t>
  </si>
  <si>
    <t>762085112</t>
  </si>
  <si>
    <t>Montáž svorníků nebo šroubů délky do 300 mm</t>
  </si>
  <si>
    <t>869166780</t>
  </si>
  <si>
    <t xml:space="preserve">Práce společné pro tesařské konstrukce  montáž ocelových spojovacích prostředků (materiál ve specifikaci) svorníků, šroubů délky přes 150 do 300 mm</t>
  </si>
  <si>
    <t>53</t>
  </si>
  <si>
    <t>31197002</t>
  </si>
  <si>
    <t>tyč závitová Pz 4.6 M8</t>
  </si>
  <si>
    <t>-215485449</t>
  </si>
  <si>
    <t>187,000*0,2</t>
  </si>
  <si>
    <t>54</t>
  </si>
  <si>
    <t>31111004</t>
  </si>
  <si>
    <t>matice přesná šestihranná Pz DIN 934-8 M8</t>
  </si>
  <si>
    <t>1995406544</t>
  </si>
  <si>
    <t>0,187*2</t>
  </si>
  <si>
    <t>55</t>
  </si>
  <si>
    <t>31120004</t>
  </si>
  <si>
    <t>podložka DIN 125-A ZB D 8mm</t>
  </si>
  <si>
    <t>483650389</t>
  </si>
  <si>
    <t>56</t>
  </si>
  <si>
    <t>762191962</t>
  </si>
  <si>
    <t>Zabednění otvoru ve stěně deskami tvrdými plochy jednotlivě do 4 m2</t>
  </si>
  <si>
    <t>-1709709121</t>
  </si>
  <si>
    <t xml:space="preserve">Zabednění jednotlivých otvorů ve stěnách  z desek (materiál ve specifikaci) tvrdých (cementotřískových, cementových, dřevoštěpkových apod), otvoru plochy jednotlivě přes 1 do 4 m2</t>
  </si>
  <si>
    <t>57</t>
  </si>
  <si>
    <t>60726278</t>
  </si>
  <si>
    <t>deska dřevoštěpková OSB pero-drážka nebroušená tl 22mm</t>
  </si>
  <si>
    <t>1617013252</t>
  </si>
  <si>
    <t>270,165*1,1 'Přepočtené koeficientem množství</t>
  </si>
  <si>
    <t>58</t>
  </si>
  <si>
    <t>762332132</t>
  </si>
  <si>
    <t>Montáž vázaných kcí krovů pravidelných z hraněného řeziva průřezové plochy do 224 cm2</t>
  </si>
  <si>
    <t>1740982170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</si>
  <si>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</si>
  <si>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9,2*7</t>
  </si>
  <si>
    <t>5,6*3</t>
  </si>
  <si>
    <t>59</t>
  </si>
  <si>
    <t>60511166</t>
  </si>
  <si>
    <t>řezivo jehličnaté hranol dl 4 - 6 m jakost I.</t>
  </si>
  <si>
    <t>-965664360</t>
  </si>
  <si>
    <t>1,288+0,5379</t>
  </si>
  <si>
    <t>1,826*1,05 'Přepočtené koeficientem množství</t>
  </si>
  <si>
    <t>60</t>
  </si>
  <si>
    <t>762342214</t>
  </si>
  <si>
    <t>Montáž laťování na střechách jednoduchých sklonu do 60° osové vzdálenosti do 360 mm</t>
  </si>
  <si>
    <t>-122332112</t>
  </si>
  <si>
    <t>Bednění a laťování montáž laťování střech jednoduchých sklonu do 60° při osové vzdálenosti latí přes 150 do 360 mm</t>
  </si>
  <si>
    <t>61</t>
  </si>
  <si>
    <t>60514114</t>
  </si>
  <si>
    <t>řezivo jehličnaté latě střešní impregnované dl 4 m</t>
  </si>
  <si>
    <t>-160587641</t>
  </si>
  <si>
    <t>18,655</t>
  </si>
  <si>
    <t>18,655*1,05 'Přepočtené koeficientem množství</t>
  </si>
  <si>
    <t>62</t>
  </si>
  <si>
    <t>762421026</t>
  </si>
  <si>
    <t>Obložení stropu z desek OSB tl 22 mm nebroušených na pero a drážku šroubovaných</t>
  </si>
  <si>
    <t>-1718596403</t>
  </si>
  <si>
    <t>Obložení stropů nebo střešních podhledů z dřevoštěpkových desek OSB šroubovaných na pero a drážku nebroušených, tloušťky desky 22 mm</t>
  </si>
  <si>
    <t>63</t>
  </si>
  <si>
    <t>762431036</t>
  </si>
  <si>
    <t>Obložení stěn z desek OSB tl 22 mm broušených na pero a drážku přibíjených</t>
  </si>
  <si>
    <t>1638134616</t>
  </si>
  <si>
    <t>Obložení stěn z dřevoštěpkových desek OSB přibíjených na pero a drážku broušených, tloušťky desky 22 mm</t>
  </si>
  <si>
    <t>64</t>
  </si>
  <si>
    <t>762822820</t>
  </si>
  <si>
    <t>Demontáž stropních trámů z hraněného řeziva průřezové plochy do 288 cm2</t>
  </si>
  <si>
    <t>-1777257428</t>
  </si>
  <si>
    <t xml:space="preserve">Demontáž stropních trámů  z hraněného řeziva, průřezové plochy přes 144 do 288 cm2</t>
  </si>
  <si>
    <t>5,5*9</t>
  </si>
  <si>
    <t>65</t>
  </si>
  <si>
    <t>762841812</t>
  </si>
  <si>
    <t>Demontáž podbíjení obkladů stropů a střech sklonu do 60° z hrubých prken s omítkou</t>
  </si>
  <si>
    <t>1965621961</t>
  </si>
  <si>
    <t xml:space="preserve">Demontáž podbíjení obkladů stropů a střech sklonu do 60°  z hrubých prken tl. do 35 mm s omítkou</t>
  </si>
  <si>
    <t>66</t>
  </si>
  <si>
    <t>998762102</t>
  </si>
  <si>
    <t>Přesun hmot tonážní pro kce tesařské v objektech v do 12 m</t>
  </si>
  <si>
    <t>98664854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</si>
  <si>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</si>
  <si>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</si>
  <si>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</si>
  <si>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67</t>
  </si>
  <si>
    <t>763732115</t>
  </si>
  <si>
    <t>Montáž dřevostaveb střešní konstrukce v do 10 m z příhradových vazníků konstrukční délky do 15 m</t>
  </si>
  <si>
    <t>-1455902137</t>
  </si>
  <si>
    <t xml:space="preserve">Montáž střešní konstrukce  do 10 m výšky římsy opláštění střechy, štítů, říms, dýmníků a světlíkových obrub z vazníků příhradových, konstrukční délky přes 12,5 do 15,0 m</t>
  </si>
  <si>
    <t>12*10</t>
  </si>
  <si>
    <t>15,4*23</t>
  </si>
  <si>
    <t>15,6*19</t>
  </si>
  <si>
    <t>68</t>
  </si>
  <si>
    <t>55324R</t>
  </si>
  <si>
    <t>vazník příhradový</t>
  </si>
  <si>
    <t>soubor</t>
  </si>
  <si>
    <t>531053522</t>
  </si>
  <si>
    <t>vazník příhradový dle specifikace</t>
  </si>
  <si>
    <t>69</t>
  </si>
  <si>
    <t>998763101</t>
  </si>
  <si>
    <t>Přesun hmot tonážní pro dřevostavby v objektech v do 12 m</t>
  </si>
  <si>
    <t>720153979</t>
  </si>
  <si>
    <t xml:space="preserve">Přesun hmot pro dřevostavby  stanovený z hmotnosti přesunovaného materiálu vodorovná dopravní vzdálenost do 50 m v objektech výšky přes 6 do 12 m</t>
  </si>
  <si>
    <t>764</t>
  </si>
  <si>
    <t>Konstrukce klempířské</t>
  </si>
  <si>
    <t>70</t>
  </si>
  <si>
    <t>764101141</t>
  </si>
  <si>
    <t>Montáž krytiny střechy rovné z taškových tabulí sklonu do 30°</t>
  </si>
  <si>
    <t>-294608888</t>
  </si>
  <si>
    <t>Montáž krytiny z plechu s úpravou u okapů, prostupů a výčnělků střechy rovné z taškových tabulí, sklon střechy do 30°</t>
  </si>
  <si>
    <t>71</t>
  </si>
  <si>
    <t>55350183</t>
  </si>
  <si>
    <t>krytina střešní profilovaný Pz plech tl 0,5mm š 1000mm s povrchovou úpravou</t>
  </si>
  <si>
    <t>-234832667</t>
  </si>
  <si>
    <t>1387,625*1,05 'Přepočtené koeficientem množství</t>
  </si>
  <si>
    <t>72</t>
  </si>
  <si>
    <t>764211415</t>
  </si>
  <si>
    <t xml:space="preserve">Oplechování nevětraného hřebene z Pz plechu s hřebenovým  plechem rš 400 mm</t>
  </si>
  <si>
    <t>1321137023</t>
  </si>
  <si>
    <t>Oplechování střešních prvků z pozinkovaného plechu hřebene nevětraného s použitím hřebenového plechu rš 400 mm</t>
  </si>
  <si>
    <t>73</t>
  </si>
  <si>
    <t>764211445</t>
  </si>
  <si>
    <t>Oplechování nevětraného nároží s nárožním plechem z Pz plechu rš 400 mm</t>
  </si>
  <si>
    <t>-1641136476</t>
  </si>
  <si>
    <t>Oplechování střešních prvků z pozinkovaného plechu nároží nevětraného s použitím nárožního plechu rš 400 mm</t>
  </si>
  <si>
    <t>74</t>
  </si>
  <si>
    <t>764211466</t>
  </si>
  <si>
    <t>Oplechování úžlabí z Pz plechu rš 500 mm</t>
  </si>
  <si>
    <t>-1595334048</t>
  </si>
  <si>
    <t>Oplechování střešních prvků z pozinkovaného plechu úžlabí rš 500 mm</t>
  </si>
  <si>
    <t>75</t>
  </si>
  <si>
    <t>764212404</t>
  </si>
  <si>
    <t>Oplechování štítu závětrnou lištou z Pz plechu rš 330 mm</t>
  </si>
  <si>
    <t>-1438085162</t>
  </si>
  <si>
    <t>Oplechování střešních prvků z pozinkovaného plechu štítu závětrnou lištou rš 330 mm</t>
  </si>
  <si>
    <t>76</t>
  </si>
  <si>
    <t>764212433</t>
  </si>
  <si>
    <t>Oplechování rovné okapové hrany z Pz plechu rš 250 mm</t>
  </si>
  <si>
    <t>388532504</t>
  </si>
  <si>
    <t>Oplechování střešních prvků z pozinkovaného plechu okapu okapovým plechem střechy rovné rš 250 mm</t>
  </si>
  <si>
    <t>77</t>
  </si>
  <si>
    <t>764311415</t>
  </si>
  <si>
    <t xml:space="preserve">Lemování rovných zdí střech s krytinou skládanou  z Pz plechu rš 400 mm</t>
  </si>
  <si>
    <t>617138782</t>
  </si>
  <si>
    <t>Lemování zdí z pozinkovaného plechu boční nebo horní rovné, střech s krytinou skládanou mimo prejzovou rš 400 mm</t>
  </si>
  <si>
    <t>78</t>
  </si>
  <si>
    <t>764511405</t>
  </si>
  <si>
    <t>Žlab podokapní půlkruhový z Pz plechu rš 400 mm</t>
  </si>
  <si>
    <t>-1550888519</t>
  </si>
  <si>
    <t>Žlab podokapní z pozinkovaného plechu včetně háků a čel půlkruhový rš 400 mm</t>
  </si>
  <si>
    <t>79</t>
  </si>
  <si>
    <t>764518404</t>
  </si>
  <si>
    <t>Hranatý svod včetně objímek, kolen, odskoků z Pz plechu o straně 150 mm</t>
  </si>
  <si>
    <t>-25800377</t>
  </si>
  <si>
    <t>Svod z pozinkovaného plechu včetně objímek, kolen a odskoků hranatý, o straně 150 mm</t>
  </si>
  <si>
    <t>40+23</t>
  </si>
  <si>
    <t>765</t>
  </si>
  <si>
    <t>Krytina skládaná</t>
  </si>
  <si>
    <t>80</t>
  </si>
  <si>
    <t>765191021</t>
  </si>
  <si>
    <t>Montáž pojistné hydroizolační fólie kladené ve sklonu přes 20° s lepenými spoji na krokve</t>
  </si>
  <si>
    <t>-543929215</t>
  </si>
  <si>
    <t xml:space="preserve">Montáž pojistné hydroizolační fólie  kladené ve sklonu přes 20° s lepenými přesahy na krokve</t>
  </si>
  <si>
    <t>81</t>
  </si>
  <si>
    <t>28329206</t>
  </si>
  <si>
    <t>folie izolační podstřešní difúzní kontaktní PE 150 g/m2 role 1,5 x 50 m</t>
  </si>
  <si>
    <t>-733889238</t>
  </si>
  <si>
    <t>1387,625*1,1 'Přepočtené koeficientem množství</t>
  </si>
  <si>
    <t>775</t>
  </si>
  <si>
    <t>Podlahy skládané</t>
  </si>
  <si>
    <t>82</t>
  </si>
  <si>
    <t>775511810</t>
  </si>
  <si>
    <t>Demontáž podlah vlysových přibíjených s lištami přibíjenými</t>
  </si>
  <si>
    <t>1919099653</t>
  </si>
  <si>
    <t xml:space="preserve">Demontáž podlah vlysových  s lištami přibíjených</t>
  </si>
  <si>
    <t>776</t>
  </si>
  <si>
    <t>Podlahy povlakové</t>
  </si>
  <si>
    <t>83</t>
  </si>
  <si>
    <t>776201814</t>
  </si>
  <si>
    <t>Demontáž povlakových podlahovin volně položených podlepených páskou</t>
  </si>
  <si>
    <t>501586253</t>
  </si>
  <si>
    <t>VRN</t>
  </si>
  <si>
    <t>Vedlejší rozpočtové náklady</t>
  </si>
  <si>
    <t>VRN1</t>
  </si>
  <si>
    <t>Průzkumné, geodetické a projektové práce</t>
  </si>
  <si>
    <t>84</t>
  </si>
  <si>
    <t>013244000</t>
  </si>
  <si>
    <t>Dokumentace dílenská</t>
  </si>
  <si>
    <t>1024</t>
  </si>
  <si>
    <t>-927481446</t>
  </si>
  <si>
    <t>Dokumentace dílenská dle bodu 2.5.10 SOD</t>
  </si>
  <si>
    <t>85</t>
  </si>
  <si>
    <t>013254000</t>
  </si>
  <si>
    <t>Dokumentace skutečného provedení stavby</t>
  </si>
  <si>
    <t>660047656</t>
  </si>
  <si>
    <t>Dokumentace skutečného provedení stavby dle bodu 2.5.1. SOD</t>
  </si>
  <si>
    <t>86</t>
  </si>
  <si>
    <t>013294000</t>
  </si>
  <si>
    <t>Ostatní dokumentace - fotodokumentace</t>
  </si>
  <si>
    <t>-317859890</t>
  </si>
  <si>
    <t>Ostatní dokumentace - fotodokumentace dle bodu 2.5.8. SOD</t>
  </si>
  <si>
    <t>VRN3</t>
  </si>
  <si>
    <t>Zařízení staveniště</t>
  </si>
  <si>
    <t>87</t>
  </si>
  <si>
    <t>032803000</t>
  </si>
  <si>
    <t>Ostatní náklady - lešení</t>
  </si>
  <si>
    <t>1038047409</t>
  </si>
  <si>
    <t>Ostatní náklady - lešení - náklady na stavbu, pronájem a odstranění lešení po celou dobu výstavby (předpoklad 1240m2 rámového lešení)</t>
  </si>
  <si>
    <t>88</t>
  </si>
  <si>
    <t>032903000</t>
  </si>
  <si>
    <t>Náklady na provoz a údržbu vybavení staveniště</t>
  </si>
  <si>
    <t>-2061718585</t>
  </si>
  <si>
    <t>Náklady na provoz a údržbu vybavení staveniště dle bodu 2.5.2. SOD</t>
  </si>
  <si>
    <t>89</t>
  </si>
  <si>
    <t>034303000</t>
  </si>
  <si>
    <t>Dopravní značení na staveništi. DIO</t>
  </si>
  <si>
    <t>-1470113723</t>
  </si>
  <si>
    <t>Dopravní značení na staveništi, DIO dle bodu 2.5.9. SOD</t>
  </si>
  <si>
    <t>VRN4</t>
  </si>
  <si>
    <t>Inženýrská činnost</t>
  </si>
  <si>
    <t>90</t>
  </si>
  <si>
    <t>043194000</t>
  </si>
  <si>
    <t>Ostatní zkoušky</t>
  </si>
  <si>
    <t>417068281</t>
  </si>
  <si>
    <t>Ostatní zkoušky a revize dle bodu 2.5.3. SOD</t>
  </si>
  <si>
    <t>91</t>
  </si>
  <si>
    <t>045203000</t>
  </si>
  <si>
    <t>Kompletační činnost</t>
  </si>
  <si>
    <t>482669090</t>
  </si>
  <si>
    <t>Kompletační činnost dle bodu 2.5.4. SOD</t>
  </si>
  <si>
    <t>92</t>
  </si>
  <si>
    <t>045303000</t>
  </si>
  <si>
    <t>Koordinační činnost</t>
  </si>
  <si>
    <t>-1218158211</t>
  </si>
  <si>
    <t>Koordinační činnost dle bodu 2.5.5. SOD</t>
  </si>
  <si>
    <t>VRN5</t>
  </si>
  <si>
    <t>Finanční náklady</t>
  </si>
  <si>
    <t>93</t>
  </si>
  <si>
    <t>051303000</t>
  </si>
  <si>
    <t xml:space="preserve">Pojištění </t>
  </si>
  <si>
    <t>-637187191</t>
  </si>
  <si>
    <t>Pojištění stavby dle bodu 2.5.6. SOD</t>
  </si>
  <si>
    <t>VRN6</t>
  </si>
  <si>
    <t>Územní vlivy</t>
  </si>
  <si>
    <t>94</t>
  </si>
  <si>
    <t>062303000</t>
  </si>
  <si>
    <t>Použití nezvyklých dopravních prostředků</t>
  </si>
  <si>
    <t>-237984631</t>
  </si>
  <si>
    <t>Použití nezvyklých dopravních prostředků - jeřáb s velkým dosahem</t>
  </si>
  <si>
    <t>VRN7</t>
  </si>
  <si>
    <t>Provozní vlivy</t>
  </si>
  <si>
    <t>95</t>
  </si>
  <si>
    <t>071103000</t>
  </si>
  <si>
    <t>Provoz investora</t>
  </si>
  <si>
    <t>-104206018</t>
  </si>
  <si>
    <t>Provoz investora dle bodu 2.5.7. SOD</t>
  </si>
  <si>
    <t>96</t>
  </si>
  <si>
    <t>075503000</t>
  </si>
  <si>
    <t>Ochranná pásma památková</t>
  </si>
  <si>
    <t>966677879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</si>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</sst>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35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4.4" customHeight="1">
      <c r="B20" s="26"/>
      <c r="C20" s="27"/>
      <c r="D20" s="27"/>
      <c r="E20" s="42" t="s">
        <v>21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37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38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39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40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41</v>
      </c>
      <c r="E26" s="52"/>
      <c r="F26" s="53" t="s">
        <v>42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43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44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45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46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47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48</v>
      </c>
      <c r="U32" s="59"/>
      <c r="V32" s="59"/>
      <c r="W32" s="59"/>
      <c r="X32" s="61" t="s">
        <v>49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50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20181114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Kounicův dům - zabezpečovací práce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Č. Lípa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14. 11. 2018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Č. Lípa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51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52</v>
      </c>
      <c r="D49" s="95"/>
      <c r="E49" s="95"/>
      <c r="F49" s="95"/>
      <c r="G49" s="95"/>
      <c r="H49" s="96"/>
      <c r="I49" s="97" t="s">
        <v>53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54</v>
      </c>
      <c r="AH49" s="95"/>
      <c r="AI49" s="95"/>
      <c r="AJ49" s="95"/>
      <c r="AK49" s="95"/>
      <c r="AL49" s="95"/>
      <c r="AM49" s="95"/>
      <c r="AN49" s="97" t="s">
        <v>55</v>
      </c>
      <c r="AO49" s="95"/>
      <c r="AP49" s="95"/>
      <c r="AQ49" s="99" t="s">
        <v>56</v>
      </c>
      <c r="AR49" s="70"/>
      <c r="AS49" s="100" t="s">
        <v>57</v>
      </c>
      <c r="AT49" s="101" t="s">
        <v>58</v>
      </c>
      <c r="AU49" s="101" t="s">
        <v>59</v>
      </c>
      <c r="AV49" s="101" t="s">
        <v>60</v>
      </c>
      <c r="AW49" s="101" t="s">
        <v>61</v>
      </c>
      <c r="AX49" s="101" t="s">
        <v>62</v>
      </c>
      <c r="AY49" s="101" t="s">
        <v>63</v>
      </c>
      <c r="AZ49" s="101" t="s">
        <v>64</v>
      </c>
      <c r="BA49" s="101" t="s">
        <v>65</v>
      </c>
      <c r="BB49" s="101" t="s">
        <v>66</v>
      </c>
      <c r="BC49" s="101" t="s">
        <v>67</v>
      </c>
      <c r="BD49" s="102" t="s">
        <v>68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69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70</v>
      </c>
      <c r="BT51" s="115" t="s">
        <v>71</v>
      </c>
      <c r="BV51" s="115" t="s">
        <v>72</v>
      </c>
      <c r="BW51" s="115" t="s">
        <v>7</v>
      </c>
      <c r="BX51" s="115" t="s">
        <v>73</v>
      </c>
      <c r="CL51" s="115" t="s">
        <v>21</v>
      </c>
    </row>
    <row r="52" s="5" customFormat="1" ht="28.8" customHeight="1">
      <c r="A52" s="116" t="s">
        <v>74</v>
      </c>
      <c r="B52" s="117"/>
      <c r="C52" s="118"/>
      <c r="D52" s="119" t="s">
        <v>16</v>
      </c>
      <c r="E52" s="119"/>
      <c r="F52" s="119"/>
      <c r="G52" s="119"/>
      <c r="H52" s="119"/>
      <c r="I52" s="120"/>
      <c r="J52" s="119" t="s">
        <v>19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'20181114 - Kounicův dům -...'!J25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75</v>
      </c>
      <c r="AR52" s="123"/>
      <c r="AS52" s="124">
        <v>0</v>
      </c>
      <c r="AT52" s="125">
        <f>ROUND(SUM(AV52:AW52),2)</f>
        <v>0</v>
      </c>
      <c r="AU52" s="126">
        <f>'20181114 - Kounicův dům -...'!P93</f>
        <v>0</v>
      </c>
      <c r="AV52" s="125">
        <f>'20181114 - Kounicův dům -...'!J28</f>
        <v>0</v>
      </c>
      <c r="AW52" s="125">
        <f>'20181114 - Kounicův dům -...'!J29</f>
        <v>0</v>
      </c>
      <c r="AX52" s="125">
        <f>'20181114 - Kounicův dům -...'!J30</f>
        <v>0</v>
      </c>
      <c r="AY52" s="125">
        <f>'20181114 - Kounicův dům -...'!J31</f>
        <v>0</v>
      </c>
      <c r="AZ52" s="125">
        <f>'20181114 - Kounicův dům -...'!F28</f>
        <v>0</v>
      </c>
      <c r="BA52" s="125">
        <f>'20181114 - Kounicův dům -...'!F29</f>
        <v>0</v>
      </c>
      <c r="BB52" s="125">
        <f>'20181114 - Kounicův dům -...'!F30</f>
        <v>0</v>
      </c>
      <c r="BC52" s="125">
        <f>'20181114 - Kounicův dům -...'!F31</f>
        <v>0</v>
      </c>
      <c r="BD52" s="127">
        <f>'20181114 - Kounicův dům -...'!F32</f>
        <v>0</v>
      </c>
      <c r="BT52" s="128" t="s">
        <v>76</v>
      </c>
      <c r="BU52" s="128" t="s">
        <v>77</v>
      </c>
      <c r="BV52" s="128" t="s">
        <v>72</v>
      </c>
      <c r="BW52" s="128" t="s">
        <v>7</v>
      </c>
      <c r="BX52" s="128" t="s">
        <v>73</v>
      </c>
      <c r="CL52" s="128" t="s">
        <v>21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N0gLL0Uc1o2pJHrdEryTwnD8U/dOfygUFmDnIrTcL+3ngUjg26w5SWW4KGnuX3+LWwjIiUuJe5M6kqtAtydG+g==" hashValue="nM+Uvbn4ZnJwPWXy+87FenqMLYzoPKxUCo8RvlG3CTyIdDwLwNqDlf3ibApQhpUibqIZ2ys7mISls3vRKwKcxA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20181114 - Kounicův dům -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29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9"/>
      <c r="B1" s="130"/>
      <c r="C1" s="130"/>
      <c r="D1" s="131" t="s">
        <v>1</v>
      </c>
      <c r="E1" s="130"/>
      <c r="F1" s="132" t="s">
        <v>78</v>
      </c>
      <c r="G1" s="132" t="s">
        <v>79</v>
      </c>
      <c r="H1" s="132"/>
      <c r="I1" s="133"/>
      <c r="J1" s="132" t="s">
        <v>80</v>
      </c>
      <c r="K1" s="131" t="s">
        <v>81</v>
      </c>
      <c r="L1" s="132" t="s">
        <v>82</v>
      </c>
      <c r="M1" s="132"/>
      <c r="N1" s="132"/>
      <c r="O1" s="132"/>
      <c r="P1" s="132"/>
      <c r="Q1" s="132"/>
      <c r="R1" s="132"/>
      <c r="S1" s="132"/>
      <c r="T1" s="13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</row>
    <row r="3" ht="6.96" customHeight="1">
      <c r="B3" s="23"/>
      <c r="C3" s="24"/>
      <c r="D3" s="24"/>
      <c r="E3" s="24"/>
      <c r="F3" s="24"/>
      <c r="G3" s="24"/>
      <c r="H3" s="24"/>
      <c r="I3" s="134"/>
      <c r="J3" s="24"/>
      <c r="K3" s="25"/>
      <c r="AT3" s="22" t="s">
        <v>83</v>
      </c>
    </row>
    <row r="4" ht="36.96" customHeight="1">
      <c r="B4" s="26"/>
      <c r="C4" s="27"/>
      <c r="D4" s="28" t="s">
        <v>84</v>
      </c>
      <c r="E4" s="27"/>
      <c r="F4" s="27"/>
      <c r="G4" s="27"/>
      <c r="H4" s="27"/>
      <c r="I4" s="135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5"/>
      <c r="J5" s="27"/>
      <c r="K5" s="29"/>
    </row>
    <row r="6" s="1" customFormat="1">
      <c r="B6" s="44"/>
      <c r="C6" s="45"/>
      <c r="D6" s="38" t="s">
        <v>18</v>
      </c>
      <c r="E6" s="45"/>
      <c r="F6" s="45"/>
      <c r="G6" s="45"/>
      <c r="H6" s="45"/>
      <c r="I6" s="136"/>
      <c r="J6" s="45"/>
      <c r="K6" s="49"/>
    </row>
    <row r="7" s="1" customFormat="1" ht="36.96" customHeight="1">
      <c r="B7" s="44"/>
      <c r="C7" s="45"/>
      <c r="D7" s="45"/>
      <c r="E7" s="137" t="s">
        <v>19</v>
      </c>
      <c r="F7" s="45"/>
      <c r="G7" s="45"/>
      <c r="H7" s="45"/>
      <c r="I7" s="136"/>
      <c r="J7" s="45"/>
      <c r="K7" s="49"/>
    </row>
    <row r="8" s="1" customFormat="1">
      <c r="B8" s="44"/>
      <c r="C8" s="45"/>
      <c r="D8" s="45"/>
      <c r="E8" s="45"/>
      <c r="F8" s="45"/>
      <c r="G8" s="45"/>
      <c r="H8" s="45"/>
      <c r="I8" s="136"/>
      <c r="J8" s="45"/>
      <c r="K8" s="49"/>
    </row>
    <row r="9" s="1" customFormat="1" ht="14.4" customHeight="1">
      <c r="B9" s="44"/>
      <c r="C9" s="45"/>
      <c r="D9" s="38" t="s">
        <v>20</v>
      </c>
      <c r="E9" s="45"/>
      <c r="F9" s="33" t="s">
        <v>21</v>
      </c>
      <c r="G9" s="45"/>
      <c r="H9" s="45"/>
      <c r="I9" s="138" t="s">
        <v>22</v>
      </c>
      <c r="J9" s="33" t="s">
        <v>21</v>
      </c>
      <c r="K9" s="49"/>
    </row>
    <row r="10" s="1" customFormat="1" ht="14.4" customHeight="1">
      <c r="B10" s="44"/>
      <c r="C10" s="45"/>
      <c r="D10" s="38" t="s">
        <v>23</v>
      </c>
      <c r="E10" s="45"/>
      <c r="F10" s="33" t="s">
        <v>24</v>
      </c>
      <c r="G10" s="45"/>
      <c r="H10" s="45"/>
      <c r="I10" s="138" t="s">
        <v>25</v>
      </c>
      <c r="J10" s="139" t="str">
        <f>'Rekapitulace stavby'!AN8</f>
        <v>14. 11. 2018</v>
      </c>
      <c r="K10" s="49"/>
    </row>
    <row r="11" s="1" customFormat="1" ht="10.8" customHeight="1">
      <c r="B11" s="44"/>
      <c r="C11" s="45"/>
      <c r="D11" s="45"/>
      <c r="E11" s="45"/>
      <c r="F11" s="45"/>
      <c r="G11" s="45"/>
      <c r="H11" s="45"/>
      <c r="I11" s="136"/>
      <c r="J11" s="45"/>
      <c r="K11" s="49"/>
    </row>
    <row r="12" s="1" customFormat="1" ht="14.4" customHeight="1">
      <c r="B12" s="44"/>
      <c r="C12" s="45"/>
      <c r="D12" s="38" t="s">
        <v>27</v>
      </c>
      <c r="E12" s="45"/>
      <c r="F12" s="45"/>
      <c r="G12" s="45"/>
      <c r="H12" s="45"/>
      <c r="I12" s="138" t="s">
        <v>28</v>
      </c>
      <c r="J12" s="33" t="s">
        <v>21</v>
      </c>
      <c r="K12" s="49"/>
    </row>
    <row r="13" s="1" customFormat="1" ht="18" customHeight="1">
      <c r="B13" s="44"/>
      <c r="C13" s="45"/>
      <c r="D13" s="45"/>
      <c r="E13" s="33" t="s">
        <v>29</v>
      </c>
      <c r="F13" s="45"/>
      <c r="G13" s="45"/>
      <c r="H13" s="45"/>
      <c r="I13" s="138" t="s">
        <v>30</v>
      </c>
      <c r="J13" s="33" t="s">
        <v>21</v>
      </c>
      <c r="K13" s="49"/>
    </row>
    <row r="14" s="1" customFormat="1" ht="6.96" customHeight="1">
      <c r="B14" s="44"/>
      <c r="C14" s="45"/>
      <c r="D14" s="45"/>
      <c r="E14" s="45"/>
      <c r="F14" s="45"/>
      <c r="G14" s="45"/>
      <c r="H14" s="45"/>
      <c r="I14" s="136"/>
      <c r="J14" s="45"/>
      <c r="K14" s="49"/>
    </row>
    <row r="15" s="1" customFormat="1" ht="14.4" customHeight="1">
      <c r="B15" s="44"/>
      <c r="C15" s="45"/>
      <c r="D15" s="38" t="s">
        <v>31</v>
      </c>
      <c r="E15" s="45"/>
      <c r="F15" s="45"/>
      <c r="G15" s="45"/>
      <c r="H15" s="45"/>
      <c r="I15" s="138" t="s">
        <v>28</v>
      </c>
      <c r="J15" s="33" t="str">
        <f>IF('Rekapitulace stavby'!AN13="Vyplň údaj","",IF('Rekapitulace stavby'!AN13="","",'Rekapitulace stavby'!AN13))</f>
        <v/>
      </c>
      <c r="K15" s="49"/>
    </row>
    <row r="16" s="1" customFormat="1" ht="18" customHeight="1">
      <c r="B16" s="44"/>
      <c r="C16" s="45"/>
      <c r="D16" s="45"/>
      <c r="E16" s="33" t="str">
        <f>IF('Rekapitulace stavby'!E14="Vyplň údaj","",IF('Rekapitulace stavby'!E14="","",'Rekapitulace stavby'!E14))</f>
        <v/>
      </c>
      <c r="F16" s="45"/>
      <c r="G16" s="45"/>
      <c r="H16" s="45"/>
      <c r="I16" s="138" t="s">
        <v>30</v>
      </c>
      <c r="J16" s="33" t="str">
        <f>IF('Rekapitulace stavby'!AN14="Vyplň údaj","",IF('Rekapitulace stavby'!AN14="","",'Rekapitulace stavby'!AN14))</f>
        <v/>
      </c>
      <c r="K16" s="49"/>
    </row>
    <row r="17" s="1" customFormat="1" ht="6.96" customHeight="1">
      <c r="B17" s="44"/>
      <c r="C17" s="45"/>
      <c r="D17" s="45"/>
      <c r="E17" s="45"/>
      <c r="F17" s="45"/>
      <c r="G17" s="45"/>
      <c r="H17" s="45"/>
      <c r="I17" s="136"/>
      <c r="J17" s="45"/>
      <c r="K17" s="49"/>
    </row>
    <row r="18" s="1" customFormat="1" ht="14.4" customHeight="1">
      <c r="B18" s="44"/>
      <c r="C18" s="45"/>
      <c r="D18" s="38" t="s">
        <v>33</v>
      </c>
      <c r="E18" s="45"/>
      <c r="F18" s="45"/>
      <c r="G18" s="45"/>
      <c r="H18" s="45"/>
      <c r="I18" s="138" t="s">
        <v>28</v>
      </c>
      <c r="J18" s="33" t="str">
        <f>IF('Rekapitulace stavby'!AN16="","",'Rekapitulace stavby'!AN16)</f>
        <v/>
      </c>
      <c r="K18" s="49"/>
    </row>
    <row r="19" s="1" customFormat="1" ht="18" customHeight="1">
      <c r="B19" s="44"/>
      <c r="C19" s="45"/>
      <c r="D19" s="45"/>
      <c r="E19" s="33" t="str">
        <f>IF('Rekapitulace stavby'!E17="","",'Rekapitulace stavby'!E17)</f>
        <v xml:space="preserve"> </v>
      </c>
      <c r="F19" s="45"/>
      <c r="G19" s="45"/>
      <c r="H19" s="45"/>
      <c r="I19" s="138" t="s">
        <v>30</v>
      </c>
      <c r="J19" s="33" t="str">
        <f>IF('Rekapitulace stavby'!AN17="","",'Rekapitulace stavby'!AN17)</f>
        <v/>
      </c>
      <c r="K19" s="49"/>
    </row>
    <row r="20" s="1" customFormat="1" ht="6.96" customHeight="1">
      <c r="B20" s="44"/>
      <c r="C20" s="45"/>
      <c r="D20" s="45"/>
      <c r="E20" s="45"/>
      <c r="F20" s="45"/>
      <c r="G20" s="45"/>
      <c r="H20" s="45"/>
      <c r="I20" s="136"/>
      <c r="J20" s="45"/>
      <c r="K20" s="49"/>
    </row>
    <row r="21" s="1" customFormat="1" ht="14.4" customHeight="1">
      <c r="B21" s="44"/>
      <c r="C21" s="45"/>
      <c r="D21" s="38" t="s">
        <v>36</v>
      </c>
      <c r="E21" s="45"/>
      <c r="F21" s="45"/>
      <c r="G21" s="45"/>
      <c r="H21" s="45"/>
      <c r="I21" s="136"/>
      <c r="J21" s="45"/>
      <c r="K21" s="49"/>
    </row>
    <row r="22" s="6" customFormat="1" ht="14.4" customHeight="1">
      <c r="B22" s="140"/>
      <c r="C22" s="141"/>
      <c r="D22" s="141"/>
      <c r="E22" s="42" t="s">
        <v>21</v>
      </c>
      <c r="F22" s="42"/>
      <c r="G22" s="42"/>
      <c r="H22" s="42"/>
      <c r="I22" s="142"/>
      <c r="J22" s="141"/>
      <c r="K22" s="143"/>
    </row>
    <row r="23" s="1" customFormat="1" ht="6.96" customHeight="1">
      <c r="B23" s="44"/>
      <c r="C23" s="45"/>
      <c r="D23" s="45"/>
      <c r="E23" s="45"/>
      <c r="F23" s="45"/>
      <c r="G23" s="45"/>
      <c r="H23" s="45"/>
      <c r="I23" s="136"/>
      <c r="J23" s="45"/>
      <c r="K23" s="49"/>
    </row>
    <row r="24" s="1" customFormat="1" ht="6.96" customHeight="1">
      <c r="B24" s="44"/>
      <c r="C24" s="45"/>
      <c r="D24" s="104"/>
      <c r="E24" s="104"/>
      <c r="F24" s="104"/>
      <c r="G24" s="104"/>
      <c r="H24" s="104"/>
      <c r="I24" s="144"/>
      <c r="J24" s="104"/>
      <c r="K24" s="145"/>
    </row>
    <row r="25" s="1" customFormat="1" ht="25.44" customHeight="1">
      <c r="B25" s="44"/>
      <c r="C25" s="45"/>
      <c r="D25" s="146" t="s">
        <v>37</v>
      </c>
      <c r="E25" s="45"/>
      <c r="F25" s="45"/>
      <c r="G25" s="45"/>
      <c r="H25" s="45"/>
      <c r="I25" s="136"/>
      <c r="J25" s="147">
        <f>ROUND(J93,2)</f>
        <v>0</v>
      </c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4"/>
      <c r="J26" s="104"/>
      <c r="K26" s="145"/>
    </row>
    <row r="27" s="1" customFormat="1" ht="14.4" customHeight="1">
      <c r="B27" s="44"/>
      <c r="C27" s="45"/>
      <c r="D27" s="45"/>
      <c r="E27" s="45"/>
      <c r="F27" s="50" t="s">
        <v>39</v>
      </c>
      <c r="G27" s="45"/>
      <c r="H27" s="45"/>
      <c r="I27" s="148" t="s">
        <v>38</v>
      </c>
      <c r="J27" s="50" t="s">
        <v>40</v>
      </c>
      <c r="K27" s="49"/>
    </row>
    <row r="28" s="1" customFormat="1" ht="14.4" customHeight="1">
      <c r="B28" s="44"/>
      <c r="C28" s="45"/>
      <c r="D28" s="53" t="s">
        <v>41</v>
      </c>
      <c r="E28" s="53" t="s">
        <v>42</v>
      </c>
      <c r="F28" s="149">
        <f>ROUND(SUM(BE93:BE358), 2)</f>
        <v>0</v>
      </c>
      <c r="G28" s="45"/>
      <c r="H28" s="45"/>
      <c r="I28" s="150">
        <v>0.20999999999999999</v>
      </c>
      <c r="J28" s="149">
        <f>ROUND(ROUND((SUM(BE93:BE358)), 2)*I28, 2)</f>
        <v>0</v>
      </c>
      <c r="K28" s="49"/>
    </row>
    <row r="29" s="1" customFormat="1" ht="14.4" customHeight="1">
      <c r="B29" s="44"/>
      <c r="C29" s="45"/>
      <c r="D29" s="45"/>
      <c r="E29" s="53" t="s">
        <v>43</v>
      </c>
      <c r="F29" s="149">
        <f>ROUND(SUM(BF93:BF358), 2)</f>
        <v>0</v>
      </c>
      <c r="G29" s="45"/>
      <c r="H29" s="45"/>
      <c r="I29" s="150">
        <v>0.14999999999999999</v>
      </c>
      <c r="J29" s="149">
        <f>ROUND(ROUND((SUM(BF93:BF358)), 2)*I29, 2)</f>
        <v>0</v>
      </c>
      <c r="K29" s="49"/>
    </row>
    <row r="30" hidden="1" s="1" customFormat="1" ht="14.4" customHeight="1">
      <c r="B30" s="44"/>
      <c r="C30" s="45"/>
      <c r="D30" s="45"/>
      <c r="E30" s="53" t="s">
        <v>44</v>
      </c>
      <c r="F30" s="149">
        <f>ROUND(SUM(BG93:BG358), 2)</f>
        <v>0</v>
      </c>
      <c r="G30" s="45"/>
      <c r="H30" s="45"/>
      <c r="I30" s="150">
        <v>0.20999999999999999</v>
      </c>
      <c r="J30" s="149">
        <v>0</v>
      </c>
      <c r="K30" s="49"/>
    </row>
    <row r="31" hidden="1" s="1" customFormat="1" ht="14.4" customHeight="1">
      <c r="B31" s="44"/>
      <c r="C31" s="45"/>
      <c r="D31" s="45"/>
      <c r="E31" s="53" t="s">
        <v>45</v>
      </c>
      <c r="F31" s="149">
        <f>ROUND(SUM(BH93:BH358), 2)</f>
        <v>0</v>
      </c>
      <c r="G31" s="45"/>
      <c r="H31" s="45"/>
      <c r="I31" s="150">
        <v>0.14999999999999999</v>
      </c>
      <c r="J31" s="149"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49">
        <f>ROUND(SUM(BI93:BI358), 2)</f>
        <v>0</v>
      </c>
      <c r="G32" s="45"/>
      <c r="H32" s="45"/>
      <c r="I32" s="150">
        <v>0</v>
      </c>
      <c r="J32" s="149">
        <v>0</v>
      </c>
      <c r="K32" s="49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136"/>
      <c r="J33" s="45"/>
      <c r="K33" s="49"/>
    </row>
    <row r="34" s="1" customFormat="1" ht="25.44" customHeight="1">
      <c r="B34" s="44"/>
      <c r="C34" s="151"/>
      <c r="D34" s="152" t="s">
        <v>47</v>
      </c>
      <c r="E34" s="96"/>
      <c r="F34" s="96"/>
      <c r="G34" s="153" t="s">
        <v>48</v>
      </c>
      <c r="H34" s="154" t="s">
        <v>49</v>
      </c>
      <c r="I34" s="155"/>
      <c r="J34" s="156">
        <f>SUM(J25:J32)</f>
        <v>0</v>
      </c>
      <c r="K34" s="157"/>
    </row>
    <row r="35" s="1" customFormat="1" ht="14.4" customHeight="1">
      <c r="B35" s="65"/>
      <c r="C35" s="66"/>
      <c r="D35" s="66"/>
      <c r="E35" s="66"/>
      <c r="F35" s="66"/>
      <c r="G35" s="66"/>
      <c r="H35" s="66"/>
      <c r="I35" s="158"/>
      <c r="J35" s="66"/>
      <c r="K35" s="67"/>
    </row>
    <row r="39" s="1" customFormat="1" ht="6.96" customHeight="1">
      <c r="B39" s="159"/>
      <c r="C39" s="160"/>
      <c r="D39" s="160"/>
      <c r="E39" s="160"/>
      <c r="F39" s="160"/>
      <c r="G39" s="160"/>
      <c r="H39" s="160"/>
      <c r="I39" s="161"/>
      <c r="J39" s="160"/>
      <c r="K39" s="162"/>
    </row>
    <row r="40" s="1" customFormat="1" ht="36.96" customHeight="1">
      <c r="B40" s="44"/>
      <c r="C40" s="28" t="s">
        <v>85</v>
      </c>
      <c r="D40" s="45"/>
      <c r="E40" s="45"/>
      <c r="F40" s="45"/>
      <c r="G40" s="45"/>
      <c r="H40" s="45"/>
      <c r="I40" s="136"/>
      <c r="J40" s="45"/>
      <c r="K40" s="49"/>
    </row>
    <row r="41" s="1" customFormat="1" ht="6.96" customHeight="1">
      <c r="B41" s="44"/>
      <c r="C41" s="45"/>
      <c r="D41" s="45"/>
      <c r="E41" s="45"/>
      <c r="F41" s="45"/>
      <c r="G41" s="45"/>
      <c r="H41" s="45"/>
      <c r="I41" s="136"/>
      <c r="J41" s="45"/>
      <c r="K41" s="49"/>
    </row>
    <row r="42" s="1" customFormat="1" ht="14.4" customHeight="1">
      <c r="B42" s="44"/>
      <c r="C42" s="38" t="s">
        <v>18</v>
      </c>
      <c r="D42" s="45"/>
      <c r="E42" s="45"/>
      <c r="F42" s="45"/>
      <c r="G42" s="45"/>
      <c r="H42" s="45"/>
      <c r="I42" s="136"/>
      <c r="J42" s="45"/>
      <c r="K42" s="49"/>
    </row>
    <row r="43" s="1" customFormat="1" ht="16.2" customHeight="1">
      <c r="B43" s="44"/>
      <c r="C43" s="45"/>
      <c r="D43" s="45"/>
      <c r="E43" s="137" t="str">
        <f>E7</f>
        <v>Kounicův dům - zabezpečovací práce</v>
      </c>
      <c r="F43" s="45"/>
      <c r="G43" s="45"/>
      <c r="H43" s="45"/>
      <c r="I43" s="136"/>
      <c r="J43" s="45"/>
      <c r="K43" s="49"/>
    </row>
    <row r="44" s="1" customFormat="1" ht="6.96" customHeight="1">
      <c r="B44" s="44"/>
      <c r="C44" s="45"/>
      <c r="D44" s="45"/>
      <c r="E44" s="45"/>
      <c r="F44" s="45"/>
      <c r="G44" s="45"/>
      <c r="H44" s="45"/>
      <c r="I44" s="136"/>
      <c r="J44" s="45"/>
      <c r="K44" s="49"/>
    </row>
    <row r="45" s="1" customFormat="1" ht="18" customHeight="1">
      <c r="B45" s="44"/>
      <c r="C45" s="38" t="s">
        <v>23</v>
      </c>
      <c r="D45" s="45"/>
      <c r="E45" s="45"/>
      <c r="F45" s="33" t="str">
        <f>F10</f>
        <v>Č. Lípa</v>
      </c>
      <c r="G45" s="45"/>
      <c r="H45" s="45"/>
      <c r="I45" s="138" t="s">
        <v>25</v>
      </c>
      <c r="J45" s="139" t="str">
        <f>IF(J10="","",J10)</f>
        <v>14. 11. 2018</v>
      </c>
      <c r="K45" s="49"/>
    </row>
    <row r="46" s="1" customFormat="1" ht="6.96" customHeight="1">
      <c r="B46" s="44"/>
      <c r="C46" s="45"/>
      <c r="D46" s="45"/>
      <c r="E46" s="45"/>
      <c r="F46" s="45"/>
      <c r="G46" s="45"/>
      <c r="H46" s="45"/>
      <c r="I46" s="136"/>
      <c r="J46" s="45"/>
      <c r="K46" s="49"/>
    </row>
    <row r="47" s="1" customFormat="1">
      <c r="B47" s="44"/>
      <c r="C47" s="38" t="s">
        <v>27</v>
      </c>
      <c r="D47" s="45"/>
      <c r="E47" s="45"/>
      <c r="F47" s="33" t="str">
        <f>E13</f>
        <v>Město Č. Lípa</v>
      </c>
      <c r="G47" s="45"/>
      <c r="H47" s="45"/>
      <c r="I47" s="138" t="s">
        <v>33</v>
      </c>
      <c r="J47" s="42" t="str">
        <f>E19</f>
        <v xml:space="preserve"> </v>
      </c>
      <c r="K47" s="49"/>
    </row>
    <row r="48" s="1" customFormat="1" ht="14.4" customHeight="1">
      <c r="B48" s="44"/>
      <c r="C48" s="38" t="s">
        <v>31</v>
      </c>
      <c r="D48" s="45"/>
      <c r="E48" s="45"/>
      <c r="F48" s="33" t="str">
        <f>IF(E16="","",E16)</f>
        <v/>
      </c>
      <c r="G48" s="45"/>
      <c r="H48" s="45"/>
      <c r="I48" s="136"/>
      <c r="J48" s="163"/>
      <c r="K48" s="49"/>
    </row>
    <row r="49" s="1" customFormat="1" ht="10.32" customHeight="1">
      <c r="B49" s="44"/>
      <c r="C49" s="45"/>
      <c r="D49" s="45"/>
      <c r="E49" s="45"/>
      <c r="F49" s="45"/>
      <c r="G49" s="45"/>
      <c r="H49" s="45"/>
      <c r="I49" s="136"/>
      <c r="J49" s="45"/>
      <c r="K49" s="49"/>
    </row>
    <row r="50" s="1" customFormat="1" ht="29.28" customHeight="1">
      <c r="B50" s="44"/>
      <c r="C50" s="164" t="s">
        <v>86</v>
      </c>
      <c r="D50" s="151"/>
      <c r="E50" s="151"/>
      <c r="F50" s="151"/>
      <c r="G50" s="151"/>
      <c r="H50" s="151"/>
      <c r="I50" s="165"/>
      <c r="J50" s="166" t="s">
        <v>87</v>
      </c>
      <c r="K50" s="167"/>
    </row>
    <row r="51" s="1" customFormat="1" ht="10.32" customHeight="1">
      <c r="B51" s="44"/>
      <c r="C51" s="45"/>
      <c r="D51" s="45"/>
      <c r="E51" s="45"/>
      <c r="F51" s="45"/>
      <c r="G51" s="45"/>
      <c r="H51" s="45"/>
      <c r="I51" s="136"/>
      <c r="J51" s="45"/>
      <c r="K51" s="49"/>
    </row>
    <row r="52" s="1" customFormat="1" ht="29.28" customHeight="1">
      <c r="B52" s="44"/>
      <c r="C52" s="168" t="s">
        <v>88</v>
      </c>
      <c r="D52" s="45"/>
      <c r="E52" s="45"/>
      <c r="F52" s="45"/>
      <c r="G52" s="45"/>
      <c r="H52" s="45"/>
      <c r="I52" s="136"/>
      <c r="J52" s="147">
        <f>J93</f>
        <v>0</v>
      </c>
      <c r="K52" s="49"/>
      <c r="AU52" s="22" t="s">
        <v>89</v>
      </c>
    </row>
    <row r="53" s="7" customFormat="1" ht="24.96" customHeight="1">
      <c r="B53" s="169"/>
      <c r="C53" s="170"/>
      <c r="D53" s="171" t="s">
        <v>90</v>
      </c>
      <c r="E53" s="172"/>
      <c r="F53" s="172"/>
      <c r="G53" s="172"/>
      <c r="H53" s="172"/>
      <c r="I53" s="173"/>
      <c r="J53" s="174">
        <f>J94</f>
        <v>0</v>
      </c>
      <c r="K53" s="175"/>
    </row>
    <row r="54" s="8" customFormat="1" ht="19.92" customHeight="1">
      <c r="B54" s="176"/>
      <c r="C54" s="177"/>
      <c r="D54" s="178" t="s">
        <v>91</v>
      </c>
      <c r="E54" s="179"/>
      <c r="F54" s="179"/>
      <c r="G54" s="179"/>
      <c r="H54" s="179"/>
      <c r="I54" s="180"/>
      <c r="J54" s="181">
        <f>J95</f>
        <v>0</v>
      </c>
      <c r="K54" s="182"/>
    </row>
    <row r="55" s="8" customFormat="1" ht="19.92" customHeight="1">
      <c r="B55" s="176"/>
      <c r="C55" s="177"/>
      <c r="D55" s="178" t="s">
        <v>92</v>
      </c>
      <c r="E55" s="179"/>
      <c r="F55" s="179"/>
      <c r="G55" s="179"/>
      <c r="H55" s="179"/>
      <c r="I55" s="180"/>
      <c r="J55" s="181">
        <f>J101</f>
        <v>0</v>
      </c>
      <c r="K55" s="182"/>
    </row>
    <row r="56" s="8" customFormat="1" ht="19.92" customHeight="1">
      <c r="B56" s="176"/>
      <c r="C56" s="177"/>
      <c r="D56" s="178" t="s">
        <v>93</v>
      </c>
      <c r="E56" s="179"/>
      <c r="F56" s="179"/>
      <c r="G56" s="179"/>
      <c r="H56" s="179"/>
      <c r="I56" s="180"/>
      <c r="J56" s="181">
        <f>J109</f>
        <v>0</v>
      </c>
      <c r="K56" s="182"/>
    </row>
    <row r="57" s="8" customFormat="1" ht="19.92" customHeight="1">
      <c r="B57" s="176"/>
      <c r="C57" s="177"/>
      <c r="D57" s="178" t="s">
        <v>94</v>
      </c>
      <c r="E57" s="179"/>
      <c r="F57" s="179"/>
      <c r="G57" s="179"/>
      <c r="H57" s="179"/>
      <c r="I57" s="180"/>
      <c r="J57" s="181">
        <f>J113</f>
        <v>0</v>
      </c>
      <c r="K57" s="182"/>
    </row>
    <row r="58" s="8" customFormat="1" ht="19.92" customHeight="1">
      <c r="B58" s="176"/>
      <c r="C58" s="177"/>
      <c r="D58" s="178" t="s">
        <v>95</v>
      </c>
      <c r="E58" s="179"/>
      <c r="F58" s="179"/>
      <c r="G58" s="179"/>
      <c r="H58" s="179"/>
      <c r="I58" s="180"/>
      <c r="J58" s="181">
        <f>J151</f>
        <v>0</v>
      </c>
      <c r="K58" s="182"/>
    </row>
    <row r="59" s="8" customFormat="1" ht="19.92" customHeight="1">
      <c r="B59" s="176"/>
      <c r="C59" s="177"/>
      <c r="D59" s="178" t="s">
        <v>96</v>
      </c>
      <c r="E59" s="179"/>
      <c r="F59" s="179"/>
      <c r="G59" s="179"/>
      <c r="H59" s="179"/>
      <c r="I59" s="180"/>
      <c r="J59" s="181">
        <f>J180</f>
        <v>0</v>
      </c>
      <c r="K59" s="182"/>
    </row>
    <row r="60" s="7" customFormat="1" ht="24.96" customHeight="1">
      <c r="B60" s="169"/>
      <c r="C60" s="170"/>
      <c r="D60" s="171" t="s">
        <v>97</v>
      </c>
      <c r="E60" s="172"/>
      <c r="F60" s="172"/>
      <c r="G60" s="172"/>
      <c r="H60" s="172"/>
      <c r="I60" s="173"/>
      <c r="J60" s="174">
        <f>J183</f>
        <v>0</v>
      </c>
      <c r="K60" s="175"/>
    </row>
    <row r="61" s="8" customFormat="1" ht="19.92" customHeight="1">
      <c r="B61" s="176"/>
      <c r="C61" s="177"/>
      <c r="D61" s="178" t="s">
        <v>98</v>
      </c>
      <c r="E61" s="179"/>
      <c r="F61" s="179"/>
      <c r="G61" s="179"/>
      <c r="H61" s="179"/>
      <c r="I61" s="180"/>
      <c r="J61" s="181">
        <f>J184</f>
        <v>0</v>
      </c>
      <c r="K61" s="182"/>
    </row>
    <row r="62" s="8" customFormat="1" ht="19.92" customHeight="1">
      <c r="B62" s="176"/>
      <c r="C62" s="177"/>
      <c r="D62" s="178" t="s">
        <v>99</v>
      </c>
      <c r="E62" s="179"/>
      <c r="F62" s="179"/>
      <c r="G62" s="179"/>
      <c r="H62" s="179"/>
      <c r="I62" s="180"/>
      <c r="J62" s="181">
        <f>J191</f>
        <v>0</v>
      </c>
      <c r="K62" s="182"/>
    </row>
    <row r="63" s="8" customFormat="1" ht="19.92" customHeight="1">
      <c r="B63" s="176"/>
      <c r="C63" s="177"/>
      <c r="D63" s="178" t="s">
        <v>100</v>
      </c>
      <c r="E63" s="179"/>
      <c r="F63" s="179"/>
      <c r="G63" s="179"/>
      <c r="H63" s="179"/>
      <c r="I63" s="180"/>
      <c r="J63" s="181">
        <f>J225</f>
        <v>0</v>
      </c>
      <c r="K63" s="182"/>
    </row>
    <row r="64" s="8" customFormat="1" ht="19.92" customHeight="1">
      <c r="B64" s="176"/>
      <c r="C64" s="177"/>
      <c r="D64" s="178" t="s">
        <v>101</v>
      </c>
      <c r="E64" s="179"/>
      <c r="F64" s="179"/>
      <c r="G64" s="179"/>
      <c r="H64" s="179"/>
      <c r="I64" s="180"/>
      <c r="J64" s="181">
        <f>J280</f>
        <v>0</v>
      </c>
      <c r="K64" s="182"/>
    </row>
    <row r="65" s="8" customFormat="1" ht="19.92" customHeight="1">
      <c r="B65" s="176"/>
      <c r="C65" s="177"/>
      <c r="D65" s="178" t="s">
        <v>102</v>
      </c>
      <c r="E65" s="179"/>
      <c r="F65" s="179"/>
      <c r="G65" s="179"/>
      <c r="H65" s="179"/>
      <c r="I65" s="180"/>
      <c r="J65" s="181">
        <f>J291</f>
        <v>0</v>
      </c>
      <c r="K65" s="182"/>
    </row>
    <row r="66" s="8" customFormat="1" ht="19.92" customHeight="1">
      <c r="B66" s="176"/>
      <c r="C66" s="177"/>
      <c r="D66" s="178" t="s">
        <v>103</v>
      </c>
      <c r="E66" s="179"/>
      <c r="F66" s="179"/>
      <c r="G66" s="179"/>
      <c r="H66" s="179"/>
      <c r="I66" s="180"/>
      <c r="J66" s="181">
        <f>J314</f>
        <v>0</v>
      </c>
      <c r="K66" s="182"/>
    </row>
    <row r="67" s="8" customFormat="1" ht="19.92" customHeight="1">
      <c r="B67" s="176"/>
      <c r="C67" s="177"/>
      <c r="D67" s="178" t="s">
        <v>104</v>
      </c>
      <c r="E67" s="179"/>
      <c r="F67" s="179"/>
      <c r="G67" s="179"/>
      <c r="H67" s="179"/>
      <c r="I67" s="180"/>
      <c r="J67" s="181">
        <f>J320</f>
        <v>0</v>
      </c>
      <c r="K67" s="182"/>
    </row>
    <row r="68" s="8" customFormat="1" ht="19.92" customHeight="1">
      <c r="B68" s="176"/>
      <c r="C68" s="177"/>
      <c r="D68" s="178" t="s">
        <v>105</v>
      </c>
      <c r="E68" s="179"/>
      <c r="F68" s="179"/>
      <c r="G68" s="179"/>
      <c r="H68" s="179"/>
      <c r="I68" s="180"/>
      <c r="J68" s="181">
        <f>J323</f>
        <v>0</v>
      </c>
      <c r="K68" s="182"/>
    </row>
    <row r="69" s="7" customFormat="1" ht="24.96" customHeight="1">
      <c r="B69" s="169"/>
      <c r="C69" s="170"/>
      <c r="D69" s="171" t="s">
        <v>106</v>
      </c>
      <c r="E69" s="172"/>
      <c r="F69" s="172"/>
      <c r="G69" s="172"/>
      <c r="H69" s="172"/>
      <c r="I69" s="173"/>
      <c r="J69" s="174">
        <f>J326</f>
        <v>0</v>
      </c>
      <c r="K69" s="175"/>
    </row>
    <row r="70" s="8" customFormat="1" ht="19.92" customHeight="1">
      <c r="B70" s="176"/>
      <c r="C70" s="177"/>
      <c r="D70" s="178" t="s">
        <v>107</v>
      </c>
      <c r="E70" s="179"/>
      <c r="F70" s="179"/>
      <c r="G70" s="179"/>
      <c r="H70" s="179"/>
      <c r="I70" s="180"/>
      <c r="J70" s="181">
        <f>J327</f>
        <v>0</v>
      </c>
      <c r="K70" s="182"/>
    </row>
    <row r="71" s="8" customFormat="1" ht="19.92" customHeight="1">
      <c r="B71" s="176"/>
      <c r="C71" s="177"/>
      <c r="D71" s="178" t="s">
        <v>108</v>
      </c>
      <c r="E71" s="179"/>
      <c r="F71" s="179"/>
      <c r="G71" s="179"/>
      <c r="H71" s="179"/>
      <c r="I71" s="180"/>
      <c r="J71" s="181">
        <f>J334</f>
        <v>0</v>
      </c>
      <c r="K71" s="182"/>
    </row>
    <row r="72" s="8" customFormat="1" ht="19.92" customHeight="1">
      <c r="B72" s="176"/>
      <c r="C72" s="177"/>
      <c r="D72" s="178" t="s">
        <v>109</v>
      </c>
      <c r="E72" s="179"/>
      <c r="F72" s="179"/>
      <c r="G72" s="179"/>
      <c r="H72" s="179"/>
      <c r="I72" s="180"/>
      <c r="J72" s="181">
        <f>J341</f>
        <v>0</v>
      </c>
      <c r="K72" s="182"/>
    </row>
    <row r="73" s="8" customFormat="1" ht="19.92" customHeight="1">
      <c r="B73" s="176"/>
      <c r="C73" s="177"/>
      <c r="D73" s="178" t="s">
        <v>110</v>
      </c>
      <c r="E73" s="179"/>
      <c r="F73" s="179"/>
      <c r="G73" s="179"/>
      <c r="H73" s="179"/>
      <c r="I73" s="180"/>
      <c r="J73" s="181">
        <f>J348</f>
        <v>0</v>
      </c>
      <c r="K73" s="182"/>
    </row>
    <row r="74" s="8" customFormat="1" ht="19.92" customHeight="1">
      <c r="B74" s="176"/>
      <c r="C74" s="177"/>
      <c r="D74" s="178" t="s">
        <v>111</v>
      </c>
      <c r="E74" s="179"/>
      <c r="F74" s="179"/>
      <c r="G74" s="179"/>
      <c r="H74" s="179"/>
      <c r="I74" s="180"/>
      <c r="J74" s="181">
        <f>J351</f>
        <v>0</v>
      </c>
      <c r="K74" s="182"/>
    </row>
    <row r="75" s="8" customFormat="1" ht="19.92" customHeight="1">
      <c r="B75" s="176"/>
      <c r="C75" s="177"/>
      <c r="D75" s="178" t="s">
        <v>112</v>
      </c>
      <c r="E75" s="179"/>
      <c r="F75" s="179"/>
      <c r="G75" s="179"/>
      <c r="H75" s="179"/>
      <c r="I75" s="180"/>
      <c r="J75" s="181">
        <f>J354</f>
        <v>0</v>
      </c>
      <c r="K75" s="182"/>
    </row>
    <row r="76" s="1" customFormat="1" ht="21.84" customHeight="1">
      <c r="B76" s="44"/>
      <c r="C76" s="45"/>
      <c r="D76" s="45"/>
      <c r="E76" s="45"/>
      <c r="F76" s="45"/>
      <c r="G76" s="45"/>
      <c r="H76" s="45"/>
      <c r="I76" s="136"/>
      <c r="J76" s="45"/>
      <c r="K76" s="49"/>
    </row>
    <row r="77" s="1" customFormat="1" ht="6.96" customHeight="1">
      <c r="B77" s="65"/>
      <c r="C77" s="66"/>
      <c r="D77" s="66"/>
      <c r="E77" s="66"/>
      <c r="F77" s="66"/>
      <c r="G77" s="66"/>
      <c r="H77" s="66"/>
      <c r="I77" s="158"/>
      <c r="J77" s="66"/>
      <c r="K77" s="67"/>
    </row>
    <row r="81" s="1" customFormat="1" ht="6.96" customHeight="1">
      <c r="B81" s="68"/>
      <c r="C81" s="69"/>
      <c r="D81" s="69"/>
      <c r="E81" s="69"/>
      <c r="F81" s="69"/>
      <c r="G81" s="69"/>
      <c r="H81" s="69"/>
      <c r="I81" s="161"/>
      <c r="J81" s="69"/>
      <c r="K81" s="69"/>
      <c r="L81" s="70"/>
    </row>
    <row r="82" s="1" customFormat="1" ht="36.96" customHeight="1">
      <c r="B82" s="44"/>
      <c r="C82" s="71" t="s">
        <v>113</v>
      </c>
      <c r="D82" s="72"/>
      <c r="E82" s="72"/>
      <c r="F82" s="72"/>
      <c r="G82" s="72"/>
      <c r="H82" s="72"/>
      <c r="I82" s="183"/>
      <c r="J82" s="72"/>
      <c r="K82" s="72"/>
      <c r="L82" s="70"/>
    </row>
    <row r="83" s="1" customFormat="1" ht="6.96" customHeight="1">
      <c r="B83" s="44"/>
      <c r="C83" s="72"/>
      <c r="D83" s="72"/>
      <c r="E83" s="72"/>
      <c r="F83" s="72"/>
      <c r="G83" s="72"/>
      <c r="H83" s="72"/>
      <c r="I83" s="183"/>
      <c r="J83" s="72"/>
      <c r="K83" s="72"/>
      <c r="L83" s="70"/>
    </row>
    <row r="84" s="1" customFormat="1" ht="14.4" customHeight="1">
      <c r="B84" s="44"/>
      <c r="C84" s="74" t="s">
        <v>18</v>
      </c>
      <c r="D84" s="72"/>
      <c r="E84" s="72"/>
      <c r="F84" s="72"/>
      <c r="G84" s="72"/>
      <c r="H84" s="72"/>
      <c r="I84" s="183"/>
      <c r="J84" s="72"/>
      <c r="K84" s="72"/>
      <c r="L84" s="70"/>
    </row>
    <row r="85" s="1" customFormat="1" ht="16.2" customHeight="1">
      <c r="B85" s="44"/>
      <c r="C85" s="72"/>
      <c r="D85" s="72"/>
      <c r="E85" s="80" t="str">
        <f>E7</f>
        <v>Kounicův dům - zabezpečovací práce</v>
      </c>
      <c r="F85" s="72"/>
      <c r="G85" s="72"/>
      <c r="H85" s="72"/>
      <c r="I85" s="183"/>
      <c r="J85" s="72"/>
      <c r="K85" s="72"/>
      <c r="L85" s="70"/>
    </row>
    <row r="86" s="1" customFormat="1" ht="6.96" customHeight="1">
      <c r="B86" s="44"/>
      <c r="C86" s="72"/>
      <c r="D86" s="72"/>
      <c r="E86" s="72"/>
      <c r="F86" s="72"/>
      <c r="G86" s="72"/>
      <c r="H86" s="72"/>
      <c r="I86" s="183"/>
      <c r="J86" s="72"/>
      <c r="K86" s="72"/>
      <c r="L86" s="70"/>
    </row>
    <row r="87" s="1" customFormat="1" ht="18" customHeight="1">
      <c r="B87" s="44"/>
      <c r="C87" s="74" t="s">
        <v>23</v>
      </c>
      <c r="D87" s="72"/>
      <c r="E87" s="72"/>
      <c r="F87" s="184" t="str">
        <f>F10</f>
        <v>Č. Lípa</v>
      </c>
      <c r="G87" s="72"/>
      <c r="H87" s="72"/>
      <c r="I87" s="185" t="s">
        <v>25</v>
      </c>
      <c r="J87" s="83" t="str">
        <f>IF(J10="","",J10)</f>
        <v>14. 11. 2018</v>
      </c>
      <c r="K87" s="72"/>
      <c r="L87" s="70"/>
    </row>
    <row r="88" s="1" customFormat="1" ht="6.96" customHeight="1">
      <c r="B88" s="44"/>
      <c r="C88" s="72"/>
      <c r="D88" s="72"/>
      <c r="E88" s="72"/>
      <c r="F88" s="72"/>
      <c r="G88" s="72"/>
      <c r="H88" s="72"/>
      <c r="I88" s="183"/>
      <c r="J88" s="72"/>
      <c r="K88" s="72"/>
      <c r="L88" s="70"/>
    </row>
    <row r="89" s="1" customFormat="1">
      <c r="B89" s="44"/>
      <c r="C89" s="74" t="s">
        <v>27</v>
      </c>
      <c r="D89" s="72"/>
      <c r="E89" s="72"/>
      <c r="F89" s="184" t="str">
        <f>E13</f>
        <v>Město Č. Lípa</v>
      </c>
      <c r="G89" s="72"/>
      <c r="H89" s="72"/>
      <c r="I89" s="185" t="s">
        <v>33</v>
      </c>
      <c r="J89" s="184" t="str">
        <f>E19</f>
        <v xml:space="preserve"> </v>
      </c>
      <c r="K89" s="72"/>
      <c r="L89" s="70"/>
    </row>
    <row r="90" s="1" customFormat="1" ht="14.4" customHeight="1">
      <c r="B90" s="44"/>
      <c r="C90" s="74" t="s">
        <v>31</v>
      </c>
      <c r="D90" s="72"/>
      <c r="E90" s="72"/>
      <c r="F90" s="184" t="str">
        <f>IF(E16="","",E16)</f>
        <v/>
      </c>
      <c r="G90" s="72"/>
      <c r="H90" s="72"/>
      <c r="I90" s="183"/>
      <c r="J90" s="72"/>
      <c r="K90" s="72"/>
      <c r="L90" s="70"/>
    </row>
    <row r="91" s="1" customFormat="1" ht="10.32" customHeight="1">
      <c r="B91" s="44"/>
      <c r="C91" s="72"/>
      <c r="D91" s="72"/>
      <c r="E91" s="72"/>
      <c r="F91" s="72"/>
      <c r="G91" s="72"/>
      <c r="H91" s="72"/>
      <c r="I91" s="183"/>
      <c r="J91" s="72"/>
      <c r="K91" s="72"/>
      <c r="L91" s="70"/>
    </row>
    <row r="92" s="9" customFormat="1" ht="29.28" customHeight="1">
      <c r="B92" s="186"/>
      <c r="C92" s="187" t="s">
        <v>114</v>
      </c>
      <c r="D92" s="188" t="s">
        <v>56</v>
      </c>
      <c r="E92" s="188" t="s">
        <v>52</v>
      </c>
      <c r="F92" s="188" t="s">
        <v>115</v>
      </c>
      <c r="G92" s="188" t="s">
        <v>116</v>
      </c>
      <c r="H92" s="188" t="s">
        <v>117</v>
      </c>
      <c r="I92" s="189" t="s">
        <v>118</v>
      </c>
      <c r="J92" s="188" t="s">
        <v>87</v>
      </c>
      <c r="K92" s="190" t="s">
        <v>119</v>
      </c>
      <c r="L92" s="191"/>
      <c r="M92" s="100" t="s">
        <v>120</v>
      </c>
      <c r="N92" s="101" t="s">
        <v>41</v>
      </c>
      <c r="O92" s="101" t="s">
        <v>121</v>
      </c>
      <c r="P92" s="101" t="s">
        <v>122</v>
      </c>
      <c r="Q92" s="101" t="s">
        <v>123</v>
      </c>
      <c r="R92" s="101" t="s">
        <v>124</v>
      </c>
      <c r="S92" s="101" t="s">
        <v>125</v>
      </c>
      <c r="T92" s="102" t="s">
        <v>126</v>
      </c>
    </row>
    <row r="93" s="1" customFormat="1" ht="29.28" customHeight="1">
      <c r="B93" s="44"/>
      <c r="C93" s="106" t="s">
        <v>88</v>
      </c>
      <c r="D93" s="72"/>
      <c r="E93" s="72"/>
      <c r="F93" s="72"/>
      <c r="G93" s="72"/>
      <c r="H93" s="72"/>
      <c r="I93" s="183"/>
      <c r="J93" s="192">
        <f>BK93</f>
        <v>0</v>
      </c>
      <c r="K93" s="72"/>
      <c r="L93" s="70"/>
      <c r="M93" s="103"/>
      <c r="N93" s="104"/>
      <c r="O93" s="104"/>
      <c r="P93" s="193">
        <f>P94+P183+P326</f>
        <v>0</v>
      </c>
      <c r="Q93" s="104"/>
      <c r="R93" s="193">
        <f>R94+R183+R326</f>
        <v>312.48411689000005</v>
      </c>
      <c r="S93" s="104"/>
      <c r="T93" s="194">
        <f>T94+T183+T326</f>
        <v>1402.9734425000002</v>
      </c>
      <c r="AT93" s="22" t="s">
        <v>70</v>
      </c>
      <c r="AU93" s="22" t="s">
        <v>89</v>
      </c>
      <c r="BK93" s="195">
        <f>BK94+BK183+BK326</f>
        <v>0</v>
      </c>
    </row>
    <row r="94" s="10" customFormat="1" ht="37.44" customHeight="1">
      <c r="B94" s="196"/>
      <c r="C94" s="197"/>
      <c r="D94" s="198" t="s">
        <v>70</v>
      </c>
      <c r="E94" s="199" t="s">
        <v>127</v>
      </c>
      <c r="F94" s="199" t="s">
        <v>128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P95+P101+P109+P113+P151+P180</f>
        <v>0</v>
      </c>
      <c r="Q94" s="204"/>
      <c r="R94" s="205">
        <f>R95+R101+R109+R113+R151+R180</f>
        <v>259.77819120000004</v>
      </c>
      <c r="S94" s="204"/>
      <c r="T94" s="206">
        <f>T95+T101+T109+T113+T151+T180</f>
        <v>1372.5845825000001</v>
      </c>
      <c r="AR94" s="207" t="s">
        <v>76</v>
      </c>
      <c r="AT94" s="208" t="s">
        <v>70</v>
      </c>
      <c r="AU94" s="208" t="s">
        <v>71</v>
      </c>
      <c r="AY94" s="207" t="s">
        <v>129</v>
      </c>
      <c r="BK94" s="209">
        <f>BK95+BK101+BK109+BK113+BK151+BK180</f>
        <v>0</v>
      </c>
    </row>
    <row r="95" s="10" customFormat="1" ht="19.92" customHeight="1">
      <c r="B95" s="196"/>
      <c r="C95" s="197"/>
      <c r="D95" s="198" t="s">
        <v>70</v>
      </c>
      <c r="E95" s="210" t="s">
        <v>76</v>
      </c>
      <c r="F95" s="210" t="s">
        <v>130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SUM(P96:P100)</f>
        <v>0</v>
      </c>
      <c r="Q95" s="204"/>
      <c r="R95" s="205">
        <f>SUM(R96:R100)</f>
        <v>0</v>
      </c>
      <c r="S95" s="204"/>
      <c r="T95" s="206">
        <f>SUM(T96:T100)</f>
        <v>0</v>
      </c>
      <c r="AR95" s="207" t="s">
        <v>76</v>
      </c>
      <c r="AT95" s="208" t="s">
        <v>70</v>
      </c>
      <c r="AU95" s="208" t="s">
        <v>76</v>
      </c>
      <c r="AY95" s="207" t="s">
        <v>129</v>
      </c>
      <c r="BK95" s="209">
        <f>SUM(BK96:BK100)</f>
        <v>0</v>
      </c>
    </row>
    <row r="96" s="1" customFormat="1" ht="22.8" customHeight="1">
      <c r="B96" s="44"/>
      <c r="C96" s="212" t="s">
        <v>76</v>
      </c>
      <c r="D96" s="212" t="s">
        <v>131</v>
      </c>
      <c r="E96" s="213" t="s">
        <v>132</v>
      </c>
      <c r="F96" s="214" t="s">
        <v>133</v>
      </c>
      <c r="G96" s="215" t="s">
        <v>134</v>
      </c>
      <c r="H96" s="216">
        <v>1605.5999999999999</v>
      </c>
      <c r="I96" s="217"/>
      <c r="J96" s="218">
        <f>ROUND(I96*H96,2)</f>
        <v>0</v>
      </c>
      <c r="K96" s="214" t="s">
        <v>135</v>
      </c>
      <c r="L96" s="70"/>
      <c r="M96" s="219" t="s">
        <v>21</v>
      </c>
      <c r="N96" s="220" t="s">
        <v>42</v>
      </c>
      <c r="O96" s="4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" t="s">
        <v>136</v>
      </c>
      <c r="AT96" s="22" t="s">
        <v>131</v>
      </c>
      <c r="AU96" s="22" t="s">
        <v>83</v>
      </c>
      <c r="AY96" s="22" t="s">
        <v>129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22" t="s">
        <v>76</v>
      </c>
      <c r="BK96" s="223">
        <f>ROUND(I96*H96,2)</f>
        <v>0</v>
      </c>
      <c r="BL96" s="22" t="s">
        <v>136</v>
      </c>
      <c r="BM96" s="22" t="s">
        <v>137</v>
      </c>
    </row>
    <row r="97" s="1" customFormat="1">
      <c r="B97" s="44"/>
      <c r="C97" s="72"/>
      <c r="D97" s="224" t="s">
        <v>138</v>
      </c>
      <c r="E97" s="72"/>
      <c r="F97" s="225" t="s">
        <v>139</v>
      </c>
      <c r="G97" s="72"/>
      <c r="H97" s="72"/>
      <c r="I97" s="183"/>
      <c r="J97" s="72"/>
      <c r="K97" s="72"/>
      <c r="L97" s="70"/>
      <c r="M97" s="226"/>
      <c r="N97" s="45"/>
      <c r="O97" s="45"/>
      <c r="P97" s="45"/>
      <c r="Q97" s="45"/>
      <c r="R97" s="45"/>
      <c r="S97" s="45"/>
      <c r="T97" s="93"/>
      <c r="AT97" s="22" t="s">
        <v>138</v>
      </c>
      <c r="AU97" s="22" t="s">
        <v>83</v>
      </c>
    </row>
    <row r="98" s="11" customFormat="1">
      <c r="B98" s="227"/>
      <c r="C98" s="228"/>
      <c r="D98" s="224" t="s">
        <v>140</v>
      </c>
      <c r="E98" s="229" t="s">
        <v>21</v>
      </c>
      <c r="F98" s="230" t="s">
        <v>141</v>
      </c>
      <c r="G98" s="228"/>
      <c r="H98" s="231">
        <v>1605.5999999999999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140</v>
      </c>
      <c r="AU98" s="237" t="s">
        <v>83</v>
      </c>
      <c r="AV98" s="11" t="s">
        <v>83</v>
      </c>
      <c r="AW98" s="11" t="s">
        <v>35</v>
      </c>
      <c r="AX98" s="11" t="s">
        <v>76</v>
      </c>
      <c r="AY98" s="237" t="s">
        <v>129</v>
      </c>
    </row>
    <row r="99" s="1" customFormat="1" ht="14.4" customHeight="1">
      <c r="B99" s="44"/>
      <c r="C99" s="212" t="s">
        <v>83</v>
      </c>
      <c r="D99" s="212" t="s">
        <v>131</v>
      </c>
      <c r="E99" s="213" t="s">
        <v>142</v>
      </c>
      <c r="F99" s="214" t="s">
        <v>143</v>
      </c>
      <c r="G99" s="215" t="s">
        <v>134</v>
      </c>
      <c r="H99" s="216">
        <v>1605.5999999999999</v>
      </c>
      <c r="I99" s="217"/>
      <c r="J99" s="218">
        <f>ROUND(I99*H99,2)</f>
        <v>0</v>
      </c>
      <c r="K99" s="214" t="s">
        <v>135</v>
      </c>
      <c r="L99" s="70"/>
      <c r="M99" s="219" t="s">
        <v>21</v>
      </c>
      <c r="N99" s="220" t="s">
        <v>42</v>
      </c>
      <c r="O99" s="4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" t="s">
        <v>136</v>
      </c>
      <c r="AT99" s="22" t="s">
        <v>131</v>
      </c>
      <c r="AU99" s="22" t="s">
        <v>83</v>
      </c>
      <c r="AY99" s="22" t="s">
        <v>129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22" t="s">
        <v>76</v>
      </c>
      <c r="BK99" s="223">
        <f>ROUND(I99*H99,2)</f>
        <v>0</v>
      </c>
      <c r="BL99" s="22" t="s">
        <v>136</v>
      </c>
      <c r="BM99" s="22" t="s">
        <v>144</v>
      </c>
    </row>
    <row r="100" s="1" customFormat="1">
      <c r="B100" s="44"/>
      <c r="C100" s="72"/>
      <c r="D100" s="224" t="s">
        <v>138</v>
      </c>
      <c r="E100" s="72"/>
      <c r="F100" s="225" t="s">
        <v>145</v>
      </c>
      <c r="G100" s="72"/>
      <c r="H100" s="72"/>
      <c r="I100" s="183"/>
      <c r="J100" s="72"/>
      <c r="K100" s="72"/>
      <c r="L100" s="70"/>
      <c r="M100" s="226"/>
      <c r="N100" s="45"/>
      <c r="O100" s="45"/>
      <c r="P100" s="45"/>
      <c r="Q100" s="45"/>
      <c r="R100" s="45"/>
      <c r="S100" s="45"/>
      <c r="T100" s="93"/>
      <c r="AT100" s="22" t="s">
        <v>138</v>
      </c>
      <c r="AU100" s="22" t="s">
        <v>83</v>
      </c>
    </row>
    <row r="101" s="10" customFormat="1" ht="29.88" customHeight="1">
      <c r="B101" s="196"/>
      <c r="C101" s="197"/>
      <c r="D101" s="198" t="s">
        <v>70</v>
      </c>
      <c r="E101" s="210" t="s">
        <v>146</v>
      </c>
      <c r="F101" s="210" t="s">
        <v>147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SUM(P102:P108)</f>
        <v>0</v>
      </c>
      <c r="Q101" s="204"/>
      <c r="R101" s="205">
        <f>SUM(R102:R108)</f>
        <v>230.82994364000001</v>
      </c>
      <c r="S101" s="204"/>
      <c r="T101" s="206">
        <f>SUM(T102:T108)</f>
        <v>0</v>
      </c>
      <c r="AR101" s="207" t="s">
        <v>76</v>
      </c>
      <c r="AT101" s="208" t="s">
        <v>70</v>
      </c>
      <c r="AU101" s="208" t="s">
        <v>76</v>
      </c>
      <c r="AY101" s="207" t="s">
        <v>129</v>
      </c>
      <c r="BK101" s="209">
        <f>SUM(BK102:BK108)</f>
        <v>0</v>
      </c>
    </row>
    <row r="102" s="1" customFormat="1" ht="14.4" customHeight="1">
      <c r="B102" s="44"/>
      <c r="C102" s="212" t="s">
        <v>146</v>
      </c>
      <c r="D102" s="212" t="s">
        <v>131</v>
      </c>
      <c r="E102" s="213" t="s">
        <v>148</v>
      </c>
      <c r="F102" s="214" t="s">
        <v>149</v>
      </c>
      <c r="G102" s="215" t="s">
        <v>150</v>
      </c>
      <c r="H102" s="216">
        <v>10.718999999999999</v>
      </c>
      <c r="I102" s="217"/>
      <c r="J102" s="218">
        <f>ROUND(I102*H102,2)</f>
        <v>0</v>
      </c>
      <c r="K102" s="214" t="s">
        <v>135</v>
      </c>
      <c r="L102" s="70"/>
      <c r="M102" s="219" t="s">
        <v>21</v>
      </c>
      <c r="N102" s="220" t="s">
        <v>42</v>
      </c>
      <c r="O102" s="45"/>
      <c r="P102" s="221">
        <f>O102*H102</f>
        <v>0</v>
      </c>
      <c r="Q102" s="221">
        <v>1.78636</v>
      </c>
      <c r="R102" s="221">
        <f>Q102*H102</f>
        <v>19.147992839999997</v>
      </c>
      <c r="S102" s="221">
        <v>0</v>
      </c>
      <c r="T102" s="222">
        <f>S102*H102</f>
        <v>0</v>
      </c>
      <c r="AR102" s="22" t="s">
        <v>136</v>
      </c>
      <c r="AT102" s="22" t="s">
        <v>131</v>
      </c>
      <c r="AU102" s="22" t="s">
        <v>83</v>
      </c>
      <c r="AY102" s="22" t="s">
        <v>129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22" t="s">
        <v>76</v>
      </c>
      <c r="BK102" s="223">
        <f>ROUND(I102*H102,2)</f>
        <v>0</v>
      </c>
      <c r="BL102" s="22" t="s">
        <v>136</v>
      </c>
      <c r="BM102" s="22" t="s">
        <v>151</v>
      </c>
    </row>
    <row r="103" s="1" customFormat="1">
      <c r="B103" s="44"/>
      <c r="C103" s="72"/>
      <c r="D103" s="224" t="s">
        <v>138</v>
      </c>
      <c r="E103" s="72"/>
      <c r="F103" s="225" t="s">
        <v>152</v>
      </c>
      <c r="G103" s="72"/>
      <c r="H103" s="72"/>
      <c r="I103" s="183"/>
      <c r="J103" s="72"/>
      <c r="K103" s="72"/>
      <c r="L103" s="70"/>
      <c r="M103" s="226"/>
      <c r="N103" s="45"/>
      <c r="O103" s="45"/>
      <c r="P103" s="45"/>
      <c r="Q103" s="45"/>
      <c r="R103" s="45"/>
      <c r="S103" s="45"/>
      <c r="T103" s="93"/>
      <c r="AT103" s="22" t="s">
        <v>138</v>
      </c>
      <c r="AU103" s="22" t="s">
        <v>83</v>
      </c>
    </row>
    <row r="104" s="1" customFormat="1" ht="22.8" customHeight="1">
      <c r="B104" s="44"/>
      <c r="C104" s="212" t="s">
        <v>136</v>
      </c>
      <c r="D104" s="212" t="s">
        <v>131</v>
      </c>
      <c r="E104" s="213" t="s">
        <v>153</v>
      </c>
      <c r="F104" s="214" t="s">
        <v>154</v>
      </c>
      <c r="G104" s="215" t="s">
        <v>150</v>
      </c>
      <c r="H104" s="216">
        <v>14.279999999999999</v>
      </c>
      <c r="I104" s="217"/>
      <c r="J104" s="218">
        <f>ROUND(I104*H104,2)</f>
        <v>0</v>
      </c>
      <c r="K104" s="214" t="s">
        <v>135</v>
      </c>
      <c r="L104" s="70"/>
      <c r="M104" s="219" t="s">
        <v>21</v>
      </c>
      <c r="N104" s="220" t="s">
        <v>42</v>
      </c>
      <c r="O104" s="45"/>
      <c r="P104" s="221">
        <f>O104*H104</f>
        <v>0</v>
      </c>
      <c r="Q104" s="221">
        <v>1.8998600000000001</v>
      </c>
      <c r="R104" s="221">
        <f>Q104*H104</f>
        <v>27.130000800000001</v>
      </c>
      <c r="S104" s="221">
        <v>0</v>
      </c>
      <c r="T104" s="222">
        <f>S104*H104</f>
        <v>0</v>
      </c>
      <c r="AR104" s="22" t="s">
        <v>136</v>
      </c>
      <c r="AT104" s="22" t="s">
        <v>131</v>
      </c>
      <c r="AU104" s="22" t="s">
        <v>83</v>
      </c>
      <c r="AY104" s="22" t="s">
        <v>129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22" t="s">
        <v>76</v>
      </c>
      <c r="BK104" s="223">
        <f>ROUND(I104*H104,2)</f>
        <v>0</v>
      </c>
      <c r="BL104" s="22" t="s">
        <v>136</v>
      </c>
      <c r="BM104" s="22" t="s">
        <v>155</v>
      </c>
    </row>
    <row r="105" s="1" customFormat="1">
      <c r="B105" s="44"/>
      <c r="C105" s="72"/>
      <c r="D105" s="224" t="s">
        <v>138</v>
      </c>
      <c r="E105" s="72"/>
      <c r="F105" s="225" t="s">
        <v>156</v>
      </c>
      <c r="G105" s="72"/>
      <c r="H105" s="72"/>
      <c r="I105" s="183"/>
      <c r="J105" s="72"/>
      <c r="K105" s="72"/>
      <c r="L105" s="70"/>
      <c r="M105" s="226"/>
      <c r="N105" s="45"/>
      <c r="O105" s="45"/>
      <c r="P105" s="45"/>
      <c r="Q105" s="45"/>
      <c r="R105" s="45"/>
      <c r="S105" s="45"/>
      <c r="T105" s="93"/>
      <c r="AT105" s="22" t="s">
        <v>138</v>
      </c>
      <c r="AU105" s="22" t="s">
        <v>83</v>
      </c>
    </row>
    <row r="106" s="1" customFormat="1" ht="22.8" customHeight="1">
      <c r="B106" s="44"/>
      <c r="C106" s="212" t="s">
        <v>157</v>
      </c>
      <c r="D106" s="212" t="s">
        <v>131</v>
      </c>
      <c r="E106" s="213" t="s">
        <v>158</v>
      </c>
      <c r="F106" s="214" t="s">
        <v>159</v>
      </c>
      <c r="G106" s="215" t="s">
        <v>150</v>
      </c>
      <c r="H106" s="216">
        <v>96.700000000000003</v>
      </c>
      <c r="I106" s="217"/>
      <c r="J106" s="218">
        <f>ROUND(I106*H106,2)</f>
        <v>0</v>
      </c>
      <c r="K106" s="214" t="s">
        <v>135</v>
      </c>
      <c r="L106" s="70"/>
      <c r="M106" s="219" t="s">
        <v>21</v>
      </c>
      <c r="N106" s="220" t="s">
        <v>42</v>
      </c>
      <c r="O106" s="45"/>
      <c r="P106" s="221">
        <f>O106*H106</f>
        <v>0</v>
      </c>
      <c r="Q106" s="221">
        <v>1.9085000000000001</v>
      </c>
      <c r="R106" s="221">
        <f>Q106*H106</f>
        <v>184.55195000000001</v>
      </c>
      <c r="S106" s="221">
        <v>0</v>
      </c>
      <c r="T106" s="222">
        <f>S106*H106</f>
        <v>0</v>
      </c>
      <c r="AR106" s="22" t="s">
        <v>136</v>
      </c>
      <c r="AT106" s="22" t="s">
        <v>131</v>
      </c>
      <c r="AU106" s="22" t="s">
        <v>83</v>
      </c>
      <c r="AY106" s="22" t="s">
        <v>129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22" t="s">
        <v>76</v>
      </c>
      <c r="BK106" s="223">
        <f>ROUND(I106*H106,2)</f>
        <v>0</v>
      </c>
      <c r="BL106" s="22" t="s">
        <v>136</v>
      </c>
      <c r="BM106" s="22" t="s">
        <v>160</v>
      </c>
    </row>
    <row r="107" s="1" customFormat="1">
      <c r="B107" s="44"/>
      <c r="C107" s="72"/>
      <c r="D107" s="224" t="s">
        <v>138</v>
      </c>
      <c r="E107" s="72"/>
      <c r="F107" s="225" t="s">
        <v>161</v>
      </c>
      <c r="G107" s="72"/>
      <c r="H107" s="72"/>
      <c r="I107" s="183"/>
      <c r="J107" s="72"/>
      <c r="K107" s="72"/>
      <c r="L107" s="70"/>
      <c r="M107" s="226"/>
      <c r="N107" s="45"/>
      <c r="O107" s="45"/>
      <c r="P107" s="45"/>
      <c r="Q107" s="45"/>
      <c r="R107" s="45"/>
      <c r="S107" s="45"/>
      <c r="T107" s="93"/>
      <c r="AT107" s="22" t="s">
        <v>138</v>
      </c>
      <c r="AU107" s="22" t="s">
        <v>83</v>
      </c>
    </row>
    <row r="108" s="11" customFormat="1">
      <c r="B108" s="227"/>
      <c r="C108" s="228"/>
      <c r="D108" s="224" t="s">
        <v>140</v>
      </c>
      <c r="E108" s="229" t="s">
        <v>21</v>
      </c>
      <c r="F108" s="230" t="s">
        <v>162</v>
      </c>
      <c r="G108" s="228"/>
      <c r="H108" s="231">
        <v>96.700000000000003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140</v>
      </c>
      <c r="AU108" s="237" t="s">
        <v>83</v>
      </c>
      <c r="AV108" s="11" t="s">
        <v>83</v>
      </c>
      <c r="AW108" s="11" t="s">
        <v>35</v>
      </c>
      <c r="AX108" s="11" t="s">
        <v>76</v>
      </c>
      <c r="AY108" s="237" t="s">
        <v>129</v>
      </c>
    </row>
    <row r="109" s="10" customFormat="1" ht="29.88" customHeight="1">
      <c r="B109" s="196"/>
      <c r="C109" s="197"/>
      <c r="D109" s="198" t="s">
        <v>70</v>
      </c>
      <c r="E109" s="210" t="s">
        <v>163</v>
      </c>
      <c r="F109" s="210" t="s">
        <v>164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SUM(P110:P112)</f>
        <v>0</v>
      </c>
      <c r="Q109" s="204"/>
      <c r="R109" s="205">
        <f>SUM(R110:R112)</f>
        <v>3.2227579999999998</v>
      </c>
      <c r="S109" s="204"/>
      <c r="T109" s="206">
        <f>SUM(T110:T112)</f>
        <v>0</v>
      </c>
      <c r="AR109" s="207" t="s">
        <v>76</v>
      </c>
      <c r="AT109" s="208" t="s">
        <v>70</v>
      </c>
      <c r="AU109" s="208" t="s">
        <v>76</v>
      </c>
      <c r="AY109" s="207" t="s">
        <v>129</v>
      </c>
      <c r="BK109" s="209">
        <f>SUM(BK110:BK112)</f>
        <v>0</v>
      </c>
    </row>
    <row r="110" s="1" customFormat="1" ht="14.4" customHeight="1">
      <c r="B110" s="44"/>
      <c r="C110" s="212" t="s">
        <v>163</v>
      </c>
      <c r="D110" s="212" t="s">
        <v>131</v>
      </c>
      <c r="E110" s="213" t="s">
        <v>165</v>
      </c>
      <c r="F110" s="214" t="s">
        <v>166</v>
      </c>
      <c r="G110" s="215" t="s">
        <v>134</v>
      </c>
      <c r="H110" s="216">
        <v>26.18</v>
      </c>
      <c r="I110" s="217"/>
      <c r="J110" s="218">
        <f>ROUND(I110*H110,2)</f>
        <v>0</v>
      </c>
      <c r="K110" s="214" t="s">
        <v>135</v>
      </c>
      <c r="L110" s="70"/>
      <c r="M110" s="219" t="s">
        <v>21</v>
      </c>
      <c r="N110" s="220" t="s">
        <v>42</v>
      </c>
      <c r="O110" s="45"/>
      <c r="P110" s="221">
        <f>O110*H110</f>
        <v>0</v>
      </c>
      <c r="Q110" s="221">
        <v>0.1231</v>
      </c>
      <c r="R110" s="221">
        <f>Q110*H110</f>
        <v>3.2227579999999998</v>
      </c>
      <c r="S110" s="221">
        <v>0</v>
      </c>
      <c r="T110" s="222">
        <f>S110*H110</f>
        <v>0</v>
      </c>
      <c r="AR110" s="22" t="s">
        <v>136</v>
      </c>
      <c r="AT110" s="22" t="s">
        <v>131</v>
      </c>
      <c r="AU110" s="22" t="s">
        <v>83</v>
      </c>
      <c r="AY110" s="22" t="s">
        <v>129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22" t="s">
        <v>76</v>
      </c>
      <c r="BK110" s="223">
        <f>ROUND(I110*H110,2)</f>
        <v>0</v>
      </c>
      <c r="BL110" s="22" t="s">
        <v>136</v>
      </c>
      <c r="BM110" s="22" t="s">
        <v>167</v>
      </c>
    </row>
    <row r="111" s="1" customFormat="1">
      <c r="B111" s="44"/>
      <c r="C111" s="72"/>
      <c r="D111" s="224" t="s">
        <v>138</v>
      </c>
      <c r="E111" s="72"/>
      <c r="F111" s="225" t="s">
        <v>168</v>
      </c>
      <c r="G111" s="72"/>
      <c r="H111" s="72"/>
      <c r="I111" s="183"/>
      <c r="J111" s="72"/>
      <c r="K111" s="72"/>
      <c r="L111" s="70"/>
      <c r="M111" s="226"/>
      <c r="N111" s="45"/>
      <c r="O111" s="45"/>
      <c r="P111" s="45"/>
      <c r="Q111" s="45"/>
      <c r="R111" s="45"/>
      <c r="S111" s="45"/>
      <c r="T111" s="93"/>
      <c r="AT111" s="22" t="s">
        <v>138</v>
      </c>
      <c r="AU111" s="22" t="s">
        <v>83</v>
      </c>
    </row>
    <row r="112" s="11" customFormat="1">
      <c r="B112" s="227"/>
      <c r="C112" s="228"/>
      <c r="D112" s="224" t="s">
        <v>140</v>
      </c>
      <c r="E112" s="229" t="s">
        <v>21</v>
      </c>
      <c r="F112" s="230" t="s">
        <v>169</v>
      </c>
      <c r="G112" s="228"/>
      <c r="H112" s="231">
        <v>26.18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140</v>
      </c>
      <c r="AU112" s="237" t="s">
        <v>83</v>
      </c>
      <c r="AV112" s="11" t="s">
        <v>83</v>
      </c>
      <c r="AW112" s="11" t="s">
        <v>35</v>
      </c>
      <c r="AX112" s="11" t="s">
        <v>76</v>
      </c>
      <c r="AY112" s="237" t="s">
        <v>129</v>
      </c>
    </row>
    <row r="113" s="10" customFormat="1" ht="29.88" customHeight="1">
      <c r="B113" s="196"/>
      <c r="C113" s="197"/>
      <c r="D113" s="198" t="s">
        <v>70</v>
      </c>
      <c r="E113" s="210" t="s">
        <v>170</v>
      </c>
      <c r="F113" s="210" t="s">
        <v>171</v>
      </c>
      <c r="G113" s="197"/>
      <c r="H113" s="197"/>
      <c r="I113" s="200"/>
      <c r="J113" s="211">
        <f>BK113</f>
        <v>0</v>
      </c>
      <c r="K113" s="197"/>
      <c r="L113" s="202"/>
      <c r="M113" s="203"/>
      <c r="N113" s="204"/>
      <c r="O113" s="204"/>
      <c r="P113" s="205">
        <f>SUM(P114:P150)</f>
        <v>0</v>
      </c>
      <c r="Q113" s="204"/>
      <c r="R113" s="205">
        <f>SUM(R114:R150)</f>
        <v>25.72548956</v>
      </c>
      <c r="S113" s="204"/>
      <c r="T113" s="206">
        <f>SUM(T114:T150)</f>
        <v>320.5295825</v>
      </c>
      <c r="AR113" s="207" t="s">
        <v>76</v>
      </c>
      <c r="AT113" s="208" t="s">
        <v>70</v>
      </c>
      <c r="AU113" s="208" t="s">
        <v>76</v>
      </c>
      <c r="AY113" s="207" t="s">
        <v>129</v>
      </c>
      <c r="BK113" s="209">
        <f>SUM(BK114:BK150)</f>
        <v>0</v>
      </c>
    </row>
    <row r="114" s="1" customFormat="1" ht="22.8" customHeight="1">
      <c r="B114" s="44"/>
      <c r="C114" s="212" t="s">
        <v>172</v>
      </c>
      <c r="D114" s="212" t="s">
        <v>131</v>
      </c>
      <c r="E114" s="213" t="s">
        <v>173</v>
      </c>
      <c r="F114" s="214" t="s">
        <v>174</v>
      </c>
      <c r="G114" s="215" t="s">
        <v>134</v>
      </c>
      <c r="H114" s="216">
        <v>2700</v>
      </c>
      <c r="I114" s="217"/>
      <c r="J114" s="218">
        <f>ROUND(I114*H114,2)</f>
        <v>0</v>
      </c>
      <c r="K114" s="214" t="s">
        <v>135</v>
      </c>
      <c r="L114" s="70"/>
      <c r="M114" s="219" t="s">
        <v>21</v>
      </c>
      <c r="N114" s="220" t="s">
        <v>42</v>
      </c>
      <c r="O114" s="45"/>
      <c r="P114" s="221">
        <f>O114*H114</f>
        <v>0</v>
      </c>
      <c r="Q114" s="221">
        <v>0.00012999999999999999</v>
      </c>
      <c r="R114" s="221">
        <f>Q114*H114</f>
        <v>0.35099999999999998</v>
      </c>
      <c r="S114" s="221">
        <v>0</v>
      </c>
      <c r="T114" s="222">
        <f>S114*H114</f>
        <v>0</v>
      </c>
      <c r="AR114" s="22" t="s">
        <v>136</v>
      </c>
      <c r="AT114" s="22" t="s">
        <v>131</v>
      </c>
      <c r="AU114" s="22" t="s">
        <v>83</v>
      </c>
      <c r="AY114" s="22" t="s">
        <v>129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22" t="s">
        <v>76</v>
      </c>
      <c r="BK114" s="223">
        <f>ROUND(I114*H114,2)</f>
        <v>0</v>
      </c>
      <c r="BL114" s="22" t="s">
        <v>136</v>
      </c>
      <c r="BM114" s="22" t="s">
        <v>175</v>
      </c>
    </row>
    <row r="115" s="1" customFormat="1">
      <c r="B115" s="44"/>
      <c r="C115" s="72"/>
      <c r="D115" s="224" t="s">
        <v>138</v>
      </c>
      <c r="E115" s="72"/>
      <c r="F115" s="225" t="s">
        <v>176</v>
      </c>
      <c r="G115" s="72"/>
      <c r="H115" s="72"/>
      <c r="I115" s="183"/>
      <c r="J115" s="72"/>
      <c r="K115" s="72"/>
      <c r="L115" s="70"/>
      <c r="M115" s="226"/>
      <c r="N115" s="45"/>
      <c r="O115" s="45"/>
      <c r="P115" s="45"/>
      <c r="Q115" s="45"/>
      <c r="R115" s="45"/>
      <c r="S115" s="45"/>
      <c r="T115" s="93"/>
      <c r="AT115" s="22" t="s">
        <v>138</v>
      </c>
      <c r="AU115" s="22" t="s">
        <v>83</v>
      </c>
    </row>
    <row r="116" s="11" customFormat="1">
      <c r="B116" s="227"/>
      <c r="C116" s="228"/>
      <c r="D116" s="224" t="s">
        <v>140</v>
      </c>
      <c r="E116" s="229" t="s">
        <v>21</v>
      </c>
      <c r="F116" s="230" t="s">
        <v>177</v>
      </c>
      <c r="G116" s="228"/>
      <c r="H116" s="231">
        <v>2700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140</v>
      </c>
      <c r="AU116" s="237" t="s">
        <v>83</v>
      </c>
      <c r="AV116" s="11" t="s">
        <v>83</v>
      </c>
      <c r="AW116" s="11" t="s">
        <v>35</v>
      </c>
      <c r="AX116" s="11" t="s">
        <v>76</v>
      </c>
      <c r="AY116" s="237" t="s">
        <v>129</v>
      </c>
    </row>
    <row r="117" s="1" customFormat="1" ht="14.4" customHeight="1">
      <c r="B117" s="44"/>
      <c r="C117" s="212" t="s">
        <v>178</v>
      </c>
      <c r="D117" s="212" t="s">
        <v>131</v>
      </c>
      <c r="E117" s="213" t="s">
        <v>179</v>
      </c>
      <c r="F117" s="214" t="s">
        <v>180</v>
      </c>
      <c r="G117" s="215" t="s">
        <v>134</v>
      </c>
      <c r="H117" s="216">
        <v>844</v>
      </c>
      <c r="I117" s="217"/>
      <c r="J117" s="218">
        <f>ROUND(I117*H117,2)</f>
        <v>0</v>
      </c>
      <c r="K117" s="214" t="s">
        <v>135</v>
      </c>
      <c r="L117" s="70"/>
      <c r="M117" s="219" t="s">
        <v>21</v>
      </c>
      <c r="N117" s="220" t="s">
        <v>42</v>
      </c>
      <c r="O117" s="4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AR117" s="22" t="s">
        <v>136</v>
      </c>
      <c r="AT117" s="22" t="s">
        <v>131</v>
      </c>
      <c r="AU117" s="22" t="s">
        <v>83</v>
      </c>
      <c r="AY117" s="22" t="s">
        <v>129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22" t="s">
        <v>76</v>
      </c>
      <c r="BK117" s="223">
        <f>ROUND(I117*H117,2)</f>
        <v>0</v>
      </c>
      <c r="BL117" s="22" t="s">
        <v>136</v>
      </c>
      <c r="BM117" s="22" t="s">
        <v>181</v>
      </c>
    </row>
    <row r="118" s="1" customFormat="1">
      <c r="B118" s="44"/>
      <c r="C118" s="72"/>
      <c r="D118" s="224" t="s">
        <v>138</v>
      </c>
      <c r="E118" s="72"/>
      <c r="F118" s="225" t="s">
        <v>182</v>
      </c>
      <c r="G118" s="72"/>
      <c r="H118" s="72"/>
      <c r="I118" s="183"/>
      <c r="J118" s="72"/>
      <c r="K118" s="72"/>
      <c r="L118" s="70"/>
      <c r="M118" s="226"/>
      <c r="N118" s="45"/>
      <c r="O118" s="45"/>
      <c r="P118" s="45"/>
      <c r="Q118" s="45"/>
      <c r="R118" s="45"/>
      <c r="S118" s="45"/>
      <c r="T118" s="93"/>
      <c r="AT118" s="22" t="s">
        <v>138</v>
      </c>
      <c r="AU118" s="22" t="s">
        <v>83</v>
      </c>
    </row>
    <row r="119" s="11" customFormat="1">
      <c r="B119" s="227"/>
      <c r="C119" s="228"/>
      <c r="D119" s="224" t="s">
        <v>140</v>
      </c>
      <c r="E119" s="229" t="s">
        <v>21</v>
      </c>
      <c r="F119" s="230" t="s">
        <v>183</v>
      </c>
      <c r="G119" s="228"/>
      <c r="H119" s="231">
        <v>844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140</v>
      </c>
      <c r="AU119" s="237" t="s">
        <v>83</v>
      </c>
      <c r="AV119" s="11" t="s">
        <v>83</v>
      </c>
      <c r="AW119" s="11" t="s">
        <v>35</v>
      </c>
      <c r="AX119" s="11" t="s">
        <v>76</v>
      </c>
      <c r="AY119" s="237" t="s">
        <v>129</v>
      </c>
    </row>
    <row r="120" s="1" customFormat="1" ht="22.8" customHeight="1">
      <c r="B120" s="44"/>
      <c r="C120" s="212" t="s">
        <v>170</v>
      </c>
      <c r="D120" s="212" t="s">
        <v>131</v>
      </c>
      <c r="E120" s="213" t="s">
        <v>184</v>
      </c>
      <c r="F120" s="214" t="s">
        <v>185</v>
      </c>
      <c r="G120" s="215" t="s">
        <v>186</v>
      </c>
      <c r="H120" s="216">
        <v>824</v>
      </c>
      <c r="I120" s="217"/>
      <c r="J120" s="218">
        <f>ROUND(I120*H120,2)</f>
        <v>0</v>
      </c>
      <c r="K120" s="214" t="s">
        <v>135</v>
      </c>
      <c r="L120" s="70"/>
      <c r="M120" s="219" t="s">
        <v>21</v>
      </c>
      <c r="N120" s="220" t="s">
        <v>42</v>
      </c>
      <c r="O120" s="45"/>
      <c r="P120" s="221">
        <f>O120*H120</f>
        <v>0</v>
      </c>
      <c r="Q120" s="221">
        <v>1.0000000000000001E-05</v>
      </c>
      <c r="R120" s="221">
        <f>Q120*H120</f>
        <v>0.0082400000000000008</v>
      </c>
      <c r="S120" s="221">
        <v>0</v>
      </c>
      <c r="T120" s="222">
        <f>S120*H120</f>
        <v>0</v>
      </c>
      <c r="AR120" s="22" t="s">
        <v>136</v>
      </c>
      <c r="AT120" s="22" t="s">
        <v>131</v>
      </c>
      <c r="AU120" s="22" t="s">
        <v>83</v>
      </c>
      <c r="AY120" s="22" t="s">
        <v>129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22" t="s">
        <v>76</v>
      </c>
      <c r="BK120" s="223">
        <f>ROUND(I120*H120,2)</f>
        <v>0</v>
      </c>
      <c r="BL120" s="22" t="s">
        <v>136</v>
      </c>
      <c r="BM120" s="22" t="s">
        <v>187</v>
      </c>
    </row>
    <row r="121" s="1" customFormat="1">
      <c r="B121" s="44"/>
      <c r="C121" s="72"/>
      <c r="D121" s="224" t="s">
        <v>138</v>
      </c>
      <c r="E121" s="72"/>
      <c r="F121" s="225" t="s">
        <v>188</v>
      </c>
      <c r="G121" s="72"/>
      <c r="H121" s="72"/>
      <c r="I121" s="183"/>
      <c r="J121" s="72"/>
      <c r="K121" s="72"/>
      <c r="L121" s="70"/>
      <c r="M121" s="226"/>
      <c r="N121" s="45"/>
      <c r="O121" s="45"/>
      <c r="P121" s="45"/>
      <c r="Q121" s="45"/>
      <c r="R121" s="45"/>
      <c r="S121" s="45"/>
      <c r="T121" s="93"/>
      <c r="AT121" s="22" t="s">
        <v>138</v>
      </c>
      <c r="AU121" s="22" t="s">
        <v>83</v>
      </c>
    </row>
    <row r="122" s="11" customFormat="1">
      <c r="B122" s="227"/>
      <c r="C122" s="228"/>
      <c r="D122" s="224" t="s">
        <v>140</v>
      </c>
      <c r="E122" s="229" t="s">
        <v>21</v>
      </c>
      <c r="F122" s="230" t="s">
        <v>189</v>
      </c>
      <c r="G122" s="228"/>
      <c r="H122" s="231">
        <v>824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140</v>
      </c>
      <c r="AU122" s="237" t="s">
        <v>83</v>
      </c>
      <c r="AV122" s="11" t="s">
        <v>83</v>
      </c>
      <c r="AW122" s="11" t="s">
        <v>35</v>
      </c>
      <c r="AX122" s="11" t="s">
        <v>76</v>
      </c>
      <c r="AY122" s="237" t="s">
        <v>129</v>
      </c>
    </row>
    <row r="123" s="1" customFormat="1" ht="14.4" customHeight="1">
      <c r="B123" s="44"/>
      <c r="C123" s="212" t="s">
        <v>190</v>
      </c>
      <c r="D123" s="212" t="s">
        <v>131</v>
      </c>
      <c r="E123" s="213" t="s">
        <v>191</v>
      </c>
      <c r="F123" s="214" t="s">
        <v>192</v>
      </c>
      <c r="G123" s="215" t="s">
        <v>186</v>
      </c>
      <c r="H123" s="216">
        <v>824</v>
      </c>
      <c r="I123" s="217"/>
      <c r="J123" s="218">
        <f>ROUND(I123*H123,2)</f>
        <v>0</v>
      </c>
      <c r="K123" s="214" t="s">
        <v>135</v>
      </c>
      <c r="L123" s="70"/>
      <c r="M123" s="219" t="s">
        <v>21</v>
      </c>
      <c r="N123" s="220" t="s">
        <v>42</v>
      </c>
      <c r="O123" s="45"/>
      <c r="P123" s="221">
        <f>O123*H123</f>
        <v>0</v>
      </c>
      <c r="Q123" s="221">
        <v>0.00024000000000000001</v>
      </c>
      <c r="R123" s="221">
        <f>Q123*H123</f>
        <v>0.19775999999999999</v>
      </c>
      <c r="S123" s="221">
        <v>0</v>
      </c>
      <c r="T123" s="222">
        <f>S123*H123</f>
        <v>0</v>
      </c>
      <c r="AR123" s="22" t="s">
        <v>136</v>
      </c>
      <c r="AT123" s="22" t="s">
        <v>131</v>
      </c>
      <c r="AU123" s="22" t="s">
        <v>83</v>
      </c>
      <c r="AY123" s="22" t="s">
        <v>129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22" t="s">
        <v>76</v>
      </c>
      <c r="BK123" s="223">
        <f>ROUND(I123*H123,2)</f>
        <v>0</v>
      </c>
      <c r="BL123" s="22" t="s">
        <v>136</v>
      </c>
      <c r="BM123" s="22" t="s">
        <v>193</v>
      </c>
    </row>
    <row r="124" s="1" customFormat="1">
      <c r="B124" s="44"/>
      <c r="C124" s="72"/>
      <c r="D124" s="224" t="s">
        <v>138</v>
      </c>
      <c r="E124" s="72"/>
      <c r="F124" s="225" t="s">
        <v>194</v>
      </c>
      <c r="G124" s="72"/>
      <c r="H124" s="72"/>
      <c r="I124" s="183"/>
      <c r="J124" s="72"/>
      <c r="K124" s="72"/>
      <c r="L124" s="70"/>
      <c r="M124" s="226"/>
      <c r="N124" s="45"/>
      <c r="O124" s="45"/>
      <c r="P124" s="45"/>
      <c r="Q124" s="45"/>
      <c r="R124" s="45"/>
      <c r="S124" s="45"/>
      <c r="T124" s="93"/>
      <c r="AT124" s="22" t="s">
        <v>138</v>
      </c>
      <c r="AU124" s="22" t="s">
        <v>83</v>
      </c>
    </row>
    <row r="125" s="1" customFormat="1" ht="22.8" customHeight="1">
      <c r="B125" s="44"/>
      <c r="C125" s="212" t="s">
        <v>195</v>
      </c>
      <c r="D125" s="212" t="s">
        <v>131</v>
      </c>
      <c r="E125" s="213" t="s">
        <v>196</v>
      </c>
      <c r="F125" s="214" t="s">
        <v>197</v>
      </c>
      <c r="G125" s="215" t="s">
        <v>150</v>
      </c>
      <c r="H125" s="216">
        <v>96.700000000000003</v>
      </c>
      <c r="I125" s="217"/>
      <c r="J125" s="218">
        <f>ROUND(I125*H125,2)</f>
        <v>0</v>
      </c>
      <c r="K125" s="214" t="s">
        <v>135</v>
      </c>
      <c r="L125" s="70"/>
      <c r="M125" s="219" t="s">
        <v>21</v>
      </c>
      <c r="N125" s="220" t="s">
        <v>42</v>
      </c>
      <c r="O125" s="45"/>
      <c r="P125" s="221">
        <f>O125*H125</f>
        <v>0</v>
      </c>
      <c r="Q125" s="221">
        <v>0</v>
      </c>
      <c r="R125" s="221">
        <f>Q125*H125</f>
        <v>0</v>
      </c>
      <c r="S125" s="221">
        <v>1.8</v>
      </c>
      <c r="T125" s="222">
        <f>S125*H125</f>
        <v>174.06</v>
      </c>
      <c r="AR125" s="22" t="s">
        <v>136</v>
      </c>
      <c r="AT125" s="22" t="s">
        <v>131</v>
      </c>
      <c r="AU125" s="22" t="s">
        <v>83</v>
      </c>
      <c r="AY125" s="22" t="s">
        <v>129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22" t="s">
        <v>76</v>
      </c>
      <c r="BK125" s="223">
        <f>ROUND(I125*H125,2)</f>
        <v>0</v>
      </c>
      <c r="BL125" s="22" t="s">
        <v>136</v>
      </c>
      <c r="BM125" s="22" t="s">
        <v>198</v>
      </c>
    </row>
    <row r="126" s="1" customFormat="1">
      <c r="B126" s="44"/>
      <c r="C126" s="72"/>
      <c r="D126" s="224" t="s">
        <v>138</v>
      </c>
      <c r="E126" s="72"/>
      <c r="F126" s="225" t="s">
        <v>199</v>
      </c>
      <c r="G126" s="72"/>
      <c r="H126" s="72"/>
      <c r="I126" s="183"/>
      <c r="J126" s="72"/>
      <c r="K126" s="72"/>
      <c r="L126" s="70"/>
      <c r="M126" s="226"/>
      <c r="N126" s="45"/>
      <c r="O126" s="45"/>
      <c r="P126" s="45"/>
      <c r="Q126" s="45"/>
      <c r="R126" s="45"/>
      <c r="S126" s="45"/>
      <c r="T126" s="93"/>
      <c r="AT126" s="22" t="s">
        <v>138</v>
      </c>
      <c r="AU126" s="22" t="s">
        <v>83</v>
      </c>
    </row>
    <row r="127" s="11" customFormat="1">
      <c r="B127" s="227"/>
      <c r="C127" s="228"/>
      <c r="D127" s="224" t="s">
        <v>140</v>
      </c>
      <c r="E127" s="229" t="s">
        <v>21</v>
      </c>
      <c r="F127" s="230" t="s">
        <v>200</v>
      </c>
      <c r="G127" s="228"/>
      <c r="H127" s="231">
        <v>96.700000000000003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140</v>
      </c>
      <c r="AU127" s="237" t="s">
        <v>83</v>
      </c>
      <c r="AV127" s="11" t="s">
        <v>83</v>
      </c>
      <c r="AW127" s="11" t="s">
        <v>35</v>
      </c>
      <c r="AX127" s="11" t="s">
        <v>76</v>
      </c>
      <c r="AY127" s="237" t="s">
        <v>129</v>
      </c>
    </row>
    <row r="128" s="1" customFormat="1" ht="14.4" customHeight="1">
      <c r="B128" s="44"/>
      <c r="C128" s="212" t="s">
        <v>201</v>
      </c>
      <c r="D128" s="212" t="s">
        <v>131</v>
      </c>
      <c r="E128" s="213" t="s">
        <v>202</v>
      </c>
      <c r="F128" s="214" t="s">
        <v>203</v>
      </c>
      <c r="G128" s="215" t="s">
        <v>150</v>
      </c>
      <c r="H128" s="216">
        <v>14.279999999999999</v>
      </c>
      <c r="I128" s="217"/>
      <c r="J128" s="218">
        <f>ROUND(I128*H128,2)</f>
        <v>0</v>
      </c>
      <c r="K128" s="214" t="s">
        <v>135</v>
      </c>
      <c r="L128" s="70"/>
      <c r="M128" s="219" t="s">
        <v>21</v>
      </c>
      <c r="N128" s="220" t="s">
        <v>42</v>
      </c>
      <c r="O128" s="45"/>
      <c r="P128" s="221">
        <f>O128*H128</f>
        <v>0</v>
      </c>
      <c r="Q128" s="221">
        <v>0</v>
      </c>
      <c r="R128" s="221">
        <f>Q128*H128</f>
        <v>0</v>
      </c>
      <c r="S128" s="221">
        <v>1.8</v>
      </c>
      <c r="T128" s="222">
        <f>S128*H128</f>
        <v>25.704000000000001</v>
      </c>
      <c r="AR128" s="22" t="s">
        <v>136</v>
      </c>
      <c r="AT128" s="22" t="s">
        <v>131</v>
      </c>
      <c r="AU128" s="22" t="s">
        <v>83</v>
      </c>
      <c r="AY128" s="22" t="s">
        <v>129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22" t="s">
        <v>76</v>
      </c>
      <c r="BK128" s="223">
        <f>ROUND(I128*H128,2)</f>
        <v>0</v>
      </c>
      <c r="BL128" s="22" t="s">
        <v>136</v>
      </c>
      <c r="BM128" s="22" t="s">
        <v>204</v>
      </c>
    </row>
    <row r="129" s="1" customFormat="1">
      <c r="B129" s="44"/>
      <c r="C129" s="72"/>
      <c r="D129" s="224" t="s">
        <v>138</v>
      </c>
      <c r="E129" s="72"/>
      <c r="F129" s="225" t="s">
        <v>205</v>
      </c>
      <c r="G129" s="72"/>
      <c r="H129" s="72"/>
      <c r="I129" s="183"/>
      <c r="J129" s="72"/>
      <c r="K129" s="72"/>
      <c r="L129" s="70"/>
      <c r="M129" s="226"/>
      <c r="N129" s="45"/>
      <c r="O129" s="45"/>
      <c r="P129" s="45"/>
      <c r="Q129" s="45"/>
      <c r="R129" s="45"/>
      <c r="S129" s="45"/>
      <c r="T129" s="93"/>
      <c r="AT129" s="22" t="s">
        <v>138</v>
      </c>
      <c r="AU129" s="22" t="s">
        <v>83</v>
      </c>
    </row>
    <row r="130" s="11" customFormat="1">
      <c r="B130" s="227"/>
      <c r="C130" s="228"/>
      <c r="D130" s="224" t="s">
        <v>140</v>
      </c>
      <c r="E130" s="229" t="s">
        <v>21</v>
      </c>
      <c r="F130" s="230" t="s">
        <v>206</v>
      </c>
      <c r="G130" s="228"/>
      <c r="H130" s="231">
        <v>14.279999999999999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140</v>
      </c>
      <c r="AU130" s="237" t="s">
        <v>83</v>
      </c>
      <c r="AV130" s="11" t="s">
        <v>83</v>
      </c>
      <c r="AW130" s="11" t="s">
        <v>35</v>
      </c>
      <c r="AX130" s="11" t="s">
        <v>76</v>
      </c>
      <c r="AY130" s="237" t="s">
        <v>129</v>
      </c>
    </row>
    <row r="131" s="1" customFormat="1" ht="22.8" customHeight="1">
      <c r="B131" s="44"/>
      <c r="C131" s="212" t="s">
        <v>207</v>
      </c>
      <c r="D131" s="212" t="s">
        <v>131</v>
      </c>
      <c r="E131" s="213" t="s">
        <v>208</v>
      </c>
      <c r="F131" s="214" t="s">
        <v>209</v>
      </c>
      <c r="G131" s="215" t="s">
        <v>150</v>
      </c>
      <c r="H131" s="216">
        <v>22.649999999999999</v>
      </c>
      <c r="I131" s="217"/>
      <c r="J131" s="218">
        <f>ROUND(I131*H131,2)</f>
        <v>0</v>
      </c>
      <c r="K131" s="214" t="s">
        <v>135</v>
      </c>
      <c r="L131" s="70"/>
      <c r="M131" s="219" t="s">
        <v>21</v>
      </c>
      <c r="N131" s="220" t="s">
        <v>42</v>
      </c>
      <c r="O131" s="45"/>
      <c r="P131" s="221">
        <f>O131*H131</f>
        <v>0</v>
      </c>
      <c r="Q131" s="221">
        <v>0</v>
      </c>
      <c r="R131" s="221">
        <f>Q131*H131</f>
        <v>0</v>
      </c>
      <c r="S131" s="221">
        <v>2.2000000000000002</v>
      </c>
      <c r="T131" s="222">
        <f>S131*H131</f>
        <v>49.829999999999998</v>
      </c>
      <c r="AR131" s="22" t="s">
        <v>136</v>
      </c>
      <c r="AT131" s="22" t="s">
        <v>131</v>
      </c>
      <c r="AU131" s="22" t="s">
        <v>83</v>
      </c>
      <c r="AY131" s="22" t="s">
        <v>129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22" t="s">
        <v>76</v>
      </c>
      <c r="BK131" s="223">
        <f>ROUND(I131*H131,2)</f>
        <v>0</v>
      </c>
      <c r="BL131" s="22" t="s">
        <v>136</v>
      </c>
      <c r="BM131" s="22" t="s">
        <v>210</v>
      </c>
    </row>
    <row r="132" s="1" customFormat="1">
      <c r="B132" s="44"/>
      <c r="C132" s="72"/>
      <c r="D132" s="224" t="s">
        <v>138</v>
      </c>
      <c r="E132" s="72"/>
      <c r="F132" s="225" t="s">
        <v>211</v>
      </c>
      <c r="G132" s="72"/>
      <c r="H132" s="72"/>
      <c r="I132" s="183"/>
      <c r="J132" s="72"/>
      <c r="K132" s="72"/>
      <c r="L132" s="70"/>
      <c r="M132" s="226"/>
      <c r="N132" s="45"/>
      <c r="O132" s="45"/>
      <c r="P132" s="45"/>
      <c r="Q132" s="45"/>
      <c r="R132" s="45"/>
      <c r="S132" s="45"/>
      <c r="T132" s="93"/>
      <c r="AT132" s="22" t="s">
        <v>138</v>
      </c>
      <c r="AU132" s="22" t="s">
        <v>83</v>
      </c>
    </row>
    <row r="133" s="11" customFormat="1">
      <c r="B133" s="227"/>
      <c r="C133" s="228"/>
      <c r="D133" s="224" t="s">
        <v>140</v>
      </c>
      <c r="E133" s="229" t="s">
        <v>21</v>
      </c>
      <c r="F133" s="230" t="s">
        <v>212</v>
      </c>
      <c r="G133" s="228"/>
      <c r="H133" s="231">
        <v>22.649999999999999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140</v>
      </c>
      <c r="AU133" s="237" t="s">
        <v>83</v>
      </c>
      <c r="AV133" s="11" t="s">
        <v>83</v>
      </c>
      <c r="AW133" s="11" t="s">
        <v>35</v>
      </c>
      <c r="AX133" s="11" t="s">
        <v>76</v>
      </c>
      <c r="AY133" s="237" t="s">
        <v>129</v>
      </c>
    </row>
    <row r="134" s="1" customFormat="1" ht="14.4" customHeight="1">
      <c r="B134" s="44"/>
      <c r="C134" s="212" t="s">
        <v>213</v>
      </c>
      <c r="D134" s="212" t="s">
        <v>131</v>
      </c>
      <c r="E134" s="213" t="s">
        <v>214</v>
      </c>
      <c r="F134" s="214" t="s">
        <v>215</v>
      </c>
      <c r="G134" s="215" t="s">
        <v>150</v>
      </c>
      <c r="H134" s="216">
        <v>22.649999999999999</v>
      </c>
      <c r="I134" s="217"/>
      <c r="J134" s="218">
        <f>ROUND(I134*H134,2)</f>
        <v>0</v>
      </c>
      <c r="K134" s="214" t="s">
        <v>135</v>
      </c>
      <c r="L134" s="70"/>
      <c r="M134" s="219" t="s">
        <v>21</v>
      </c>
      <c r="N134" s="220" t="s">
        <v>42</v>
      </c>
      <c r="O134" s="45"/>
      <c r="P134" s="221">
        <f>O134*H134</f>
        <v>0</v>
      </c>
      <c r="Q134" s="221">
        <v>0</v>
      </c>
      <c r="R134" s="221">
        <f>Q134*H134</f>
        <v>0</v>
      </c>
      <c r="S134" s="221">
        <v>1.3999999999999999</v>
      </c>
      <c r="T134" s="222">
        <f>S134*H134</f>
        <v>31.709999999999997</v>
      </c>
      <c r="AR134" s="22" t="s">
        <v>136</v>
      </c>
      <c r="AT134" s="22" t="s">
        <v>131</v>
      </c>
      <c r="AU134" s="22" t="s">
        <v>83</v>
      </c>
      <c r="AY134" s="22" t="s">
        <v>129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22" t="s">
        <v>76</v>
      </c>
      <c r="BK134" s="223">
        <f>ROUND(I134*H134,2)</f>
        <v>0</v>
      </c>
      <c r="BL134" s="22" t="s">
        <v>136</v>
      </c>
      <c r="BM134" s="22" t="s">
        <v>216</v>
      </c>
    </row>
    <row r="135" s="1" customFormat="1">
      <c r="B135" s="44"/>
      <c r="C135" s="72"/>
      <c r="D135" s="224" t="s">
        <v>138</v>
      </c>
      <c r="E135" s="72"/>
      <c r="F135" s="225" t="s">
        <v>217</v>
      </c>
      <c r="G135" s="72"/>
      <c r="H135" s="72"/>
      <c r="I135" s="183"/>
      <c r="J135" s="72"/>
      <c r="K135" s="72"/>
      <c r="L135" s="70"/>
      <c r="M135" s="226"/>
      <c r="N135" s="45"/>
      <c r="O135" s="45"/>
      <c r="P135" s="45"/>
      <c r="Q135" s="45"/>
      <c r="R135" s="45"/>
      <c r="S135" s="45"/>
      <c r="T135" s="93"/>
      <c r="AT135" s="22" t="s">
        <v>138</v>
      </c>
      <c r="AU135" s="22" t="s">
        <v>83</v>
      </c>
    </row>
    <row r="136" s="1" customFormat="1" ht="22.8" customHeight="1">
      <c r="B136" s="44"/>
      <c r="C136" s="212" t="s">
        <v>10</v>
      </c>
      <c r="D136" s="212" t="s">
        <v>131</v>
      </c>
      <c r="E136" s="213" t="s">
        <v>218</v>
      </c>
      <c r="F136" s="214" t="s">
        <v>219</v>
      </c>
      <c r="G136" s="215" t="s">
        <v>220</v>
      </c>
      <c r="H136" s="216">
        <v>82</v>
      </c>
      <c r="I136" s="217"/>
      <c r="J136" s="218">
        <f>ROUND(I136*H136,2)</f>
        <v>0</v>
      </c>
      <c r="K136" s="214" t="s">
        <v>135</v>
      </c>
      <c r="L136" s="70"/>
      <c r="M136" s="219" t="s">
        <v>21</v>
      </c>
      <c r="N136" s="220" t="s">
        <v>42</v>
      </c>
      <c r="O136" s="45"/>
      <c r="P136" s="221">
        <f>O136*H136</f>
        <v>0</v>
      </c>
      <c r="Q136" s="221">
        <v>0.023619999999999999</v>
      </c>
      <c r="R136" s="221">
        <f>Q136*H136</f>
        <v>1.9368399999999999</v>
      </c>
      <c r="S136" s="221">
        <v>0</v>
      </c>
      <c r="T136" s="222">
        <f>S136*H136</f>
        <v>0</v>
      </c>
      <c r="AR136" s="22" t="s">
        <v>136</v>
      </c>
      <c r="AT136" s="22" t="s">
        <v>131</v>
      </c>
      <c r="AU136" s="22" t="s">
        <v>83</v>
      </c>
      <c r="AY136" s="22" t="s">
        <v>129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22" t="s">
        <v>76</v>
      </c>
      <c r="BK136" s="223">
        <f>ROUND(I136*H136,2)</f>
        <v>0</v>
      </c>
      <c r="BL136" s="22" t="s">
        <v>136</v>
      </c>
      <c r="BM136" s="22" t="s">
        <v>221</v>
      </c>
    </row>
    <row r="137" s="1" customFormat="1">
      <c r="B137" s="44"/>
      <c r="C137" s="72"/>
      <c r="D137" s="224" t="s">
        <v>138</v>
      </c>
      <c r="E137" s="72"/>
      <c r="F137" s="225" t="s">
        <v>222</v>
      </c>
      <c r="G137" s="72"/>
      <c r="H137" s="72"/>
      <c r="I137" s="183"/>
      <c r="J137" s="72"/>
      <c r="K137" s="72"/>
      <c r="L137" s="70"/>
      <c r="M137" s="226"/>
      <c r="N137" s="45"/>
      <c r="O137" s="45"/>
      <c r="P137" s="45"/>
      <c r="Q137" s="45"/>
      <c r="R137" s="45"/>
      <c r="S137" s="45"/>
      <c r="T137" s="93"/>
      <c r="AT137" s="22" t="s">
        <v>138</v>
      </c>
      <c r="AU137" s="22" t="s">
        <v>83</v>
      </c>
    </row>
    <row r="138" s="11" customFormat="1">
      <c r="B138" s="227"/>
      <c r="C138" s="228"/>
      <c r="D138" s="224" t="s">
        <v>140</v>
      </c>
      <c r="E138" s="229" t="s">
        <v>21</v>
      </c>
      <c r="F138" s="230" t="s">
        <v>223</v>
      </c>
      <c r="G138" s="228"/>
      <c r="H138" s="231">
        <v>82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140</v>
      </c>
      <c r="AU138" s="237" t="s">
        <v>83</v>
      </c>
      <c r="AV138" s="11" t="s">
        <v>83</v>
      </c>
      <c r="AW138" s="11" t="s">
        <v>35</v>
      </c>
      <c r="AX138" s="11" t="s">
        <v>76</v>
      </c>
      <c r="AY138" s="237" t="s">
        <v>129</v>
      </c>
    </row>
    <row r="139" s="1" customFormat="1" ht="22.8" customHeight="1">
      <c r="B139" s="44"/>
      <c r="C139" s="212" t="s">
        <v>224</v>
      </c>
      <c r="D139" s="212" t="s">
        <v>131</v>
      </c>
      <c r="E139" s="213" t="s">
        <v>225</v>
      </c>
      <c r="F139" s="214" t="s">
        <v>226</v>
      </c>
      <c r="G139" s="215" t="s">
        <v>220</v>
      </c>
      <c r="H139" s="216">
        <v>420</v>
      </c>
      <c r="I139" s="217"/>
      <c r="J139" s="218">
        <f>ROUND(I139*H139,2)</f>
        <v>0</v>
      </c>
      <c r="K139" s="214" t="s">
        <v>135</v>
      </c>
      <c r="L139" s="70"/>
      <c r="M139" s="219" t="s">
        <v>21</v>
      </c>
      <c r="N139" s="220" t="s">
        <v>42</v>
      </c>
      <c r="O139" s="45"/>
      <c r="P139" s="221">
        <f>O139*H139</f>
        <v>0</v>
      </c>
      <c r="Q139" s="221">
        <v>0.0304</v>
      </c>
      <c r="R139" s="221">
        <f>Q139*H139</f>
        <v>12.768000000000001</v>
      </c>
      <c r="S139" s="221">
        <v>0</v>
      </c>
      <c r="T139" s="222">
        <f>S139*H139</f>
        <v>0</v>
      </c>
      <c r="AR139" s="22" t="s">
        <v>136</v>
      </c>
      <c r="AT139" s="22" t="s">
        <v>131</v>
      </c>
      <c r="AU139" s="22" t="s">
        <v>83</v>
      </c>
      <c r="AY139" s="22" t="s">
        <v>129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22" t="s">
        <v>76</v>
      </c>
      <c r="BK139" s="223">
        <f>ROUND(I139*H139,2)</f>
        <v>0</v>
      </c>
      <c r="BL139" s="22" t="s">
        <v>136</v>
      </c>
      <c r="BM139" s="22" t="s">
        <v>227</v>
      </c>
    </row>
    <row r="140" s="1" customFormat="1">
      <c r="B140" s="44"/>
      <c r="C140" s="72"/>
      <c r="D140" s="224" t="s">
        <v>138</v>
      </c>
      <c r="E140" s="72"/>
      <c r="F140" s="225" t="s">
        <v>228</v>
      </c>
      <c r="G140" s="72"/>
      <c r="H140" s="72"/>
      <c r="I140" s="183"/>
      <c r="J140" s="72"/>
      <c r="K140" s="72"/>
      <c r="L140" s="70"/>
      <c r="M140" s="226"/>
      <c r="N140" s="45"/>
      <c r="O140" s="45"/>
      <c r="P140" s="45"/>
      <c r="Q140" s="45"/>
      <c r="R140" s="45"/>
      <c r="S140" s="45"/>
      <c r="T140" s="93"/>
      <c r="AT140" s="22" t="s">
        <v>138</v>
      </c>
      <c r="AU140" s="22" t="s">
        <v>83</v>
      </c>
    </row>
    <row r="141" s="11" customFormat="1">
      <c r="B141" s="227"/>
      <c r="C141" s="228"/>
      <c r="D141" s="224" t="s">
        <v>140</v>
      </c>
      <c r="E141" s="229" t="s">
        <v>21</v>
      </c>
      <c r="F141" s="230" t="s">
        <v>229</v>
      </c>
      <c r="G141" s="228"/>
      <c r="H141" s="231">
        <v>420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140</v>
      </c>
      <c r="AU141" s="237" t="s">
        <v>83</v>
      </c>
      <c r="AV141" s="11" t="s">
        <v>83</v>
      </c>
      <c r="AW141" s="11" t="s">
        <v>35</v>
      </c>
      <c r="AX141" s="11" t="s">
        <v>76</v>
      </c>
      <c r="AY141" s="237" t="s">
        <v>129</v>
      </c>
    </row>
    <row r="142" s="1" customFormat="1" ht="22.8" customHeight="1">
      <c r="B142" s="44"/>
      <c r="C142" s="212" t="s">
        <v>230</v>
      </c>
      <c r="D142" s="212" t="s">
        <v>131</v>
      </c>
      <c r="E142" s="213" t="s">
        <v>231</v>
      </c>
      <c r="F142" s="214" t="s">
        <v>232</v>
      </c>
      <c r="G142" s="215" t="s">
        <v>134</v>
      </c>
      <c r="H142" s="216">
        <v>150.02500000000001</v>
      </c>
      <c r="I142" s="217"/>
      <c r="J142" s="218">
        <f>ROUND(I142*H142,2)</f>
        <v>0</v>
      </c>
      <c r="K142" s="214" t="s">
        <v>135</v>
      </c>
      <c r="L142" s="70"/>
      <c r="M142" s="219" t="s">
        <v>21</v>
      </c>
      <c r="N142" s="220" t="s">
        <v>42</v>
      </c>
      <c r="O142" s="45"/>
      <c r="P142" s="221">
        <f>O142*H142</f>
        <v>0</v>
      </c>
      <c r="Q142" s="221">
        <v>0</v>
      </c>
      <c r="R142" s="221">
        <f>Q142*H142</f>
        <v>0</v>
      </c>
      <c r="S142" s="221">
        <v>0.023300000000000001</v>
      </c>
      <c r="T142" s="222">
        <f>S142*H142</f>
        <v>3.4955825000000003</v>
      </c>
      <c r="AR142" s="22" t="s">
        <v>136</v>
      </c>
      <c r="AT142" s="22" t="s">
        <v>131</v>
      </c>
      <c r="AU142" s="22" t="s">
        <v>83</v>
      </c>
      <c r="AY142" s="22" t="s">
        <v>129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22" t="s">
        <v>76</v>
      </c>
      <c r="BK142" s="223">
        <f>ROUND(I142*H142,2)</f>
        <v>0</v>
      </c>
      <c r="BL142" s="22" t="s">
        <v>136</v>
      </c>
      <c r="BM142" s="22" t="s">
        <v>233</v>
      </c>
    </row>
    <row r="143" s="1" customFormat="1">
      <c r="B143" s="44"/>
      <c r="C143" s="72"/>
      <c r="D143" s="224" t="s">
        <v>138</v>
      </c>
      <c r="E143" s="72"/>
      <c r="F143" s="225" t="s">
        <v>234</v>
      </c>
      <c r="G143" s="72"/>
      <c r="H143" s="72"/>
      <c r="I143" s="183"/>
      <c r="J143" s="72"/>
      <c r="K143" s="72"/>
      <c r="L143" s="70"/>
      <c r="M143" s="226"/>
      <c r="N143" s="45"/>
      <c r="O143" s="45"/>
      <c r="P143" s="45"/>
      <c r="Q143" s="45"/>
      <c r="R143" s="45"/>
      <c r="S143" s="45"/>
      <c r="T143" s="93"/>
      <c r="AT143" s="22" t="s">
        <v>138</v>
      </c>
      <c r="AU143" s="22" t="s">
        <v>83</v>
      </c>
    </row>
    <row r="144" s="1" customFormat="1" ht="14.4" customHeight="1">
      <c r="B144" s="44"/>
      <c r="C144" s="212" t="s">
        <v>235</v>
      </c>
      <c r="D144" s="212" t="s">
        <v>131</v>
      </c>
      <c r="E144" s="213" t="s">
        <v>236</v>
      </c>
      <c r="F144" s="214" t="s">
        <v>237</v>
      </c>
      <c r="G144" s="215" t="s">
        <v>150</v>
      </c>
      <c r="H144" s="216">
        <v>14.292</v>
      </c>
      <c r="I144" s="217"/>
      <c r="J144" s="218">
        <f>ROUND(I144*H144,2)</f>
        <v>0</v>
      </c>
      <c r="K144" s="214" t="s">
        <v>135</v>
      </c>
      <c r="L144" s="70"/>
      <c r="M144" s="219" t="s">
        <v>21</v>
      </c>
      <c r="N144" s="220" t="s">
        <v>42</v>
      </c>
      <c r="O144" s="45"/>
      <c r="P144" s="221">
        <f>O144*H144</f>
        <v>0</v>
      </c>
      <c r="Q144" s="221">
        <v>0</v>
      </c>
      <c r="R144" s="221">
        <f>Q144*H144</f>
        <v>0</v>
      </c>
      <c r="S144" s="221">
        <v>2.5</v>
      </c>
      <c r="T144" s="222">
        <f>S144*H144</f>
        <v>35.729999999999997</v>
      </c>
      <c r="AR144" s="22" t="s">
        <v>136</v>
      </c>
      <c r="AT144" s="22" t="s">
        <v>131</v>
      </c>
      <c r="AU144" s="22" t="s">
        <v>83</v>
      </c>
      <c r="AY144" s="22" t="s">
        <v>129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22" t="s">
        <v>76</v>
      </c>
      <c r="BK144" s="223">
        <f>ROUND(I144*H144,2)</f>
        <v>0</v>
      </c>
      <c r="BL144" s="22" t="s">
        <v>136</v>
      </c>
      <c r="BM144" s="22" t="s">
        <v>238</v>
      </c>
    </row>
    <row r="145" s="1" customFormat="1">
      <c r="B145" s="44"/>
      <c r="C145" s="72"/>
      <c r="D145" s="224" t="s">
        <v>138</v>
      </c>
      <c r="E145" s="72"/>
      <c r="F145" s="225" t="s">
        <v>239</v>
      </c>
      <c r="G145" s="72"/>
      <c r="H145" s="72"/>
      <c r="I145" s="183"/>
      <c r="J145" s="72"/>
      <c r="K145" s="72"/>
      <c r="L145" s="70"/>
      <c r="M145" s="226"/>
      <c r="N145" s="45"/>
      <c r="O145" s="45"/>
      <c r="P145" s="45"/>
      <c r="Q145" s="45"/>
      <c r="R145" s="45"/>
      <c r="S145" s="45"/>
      <c r="T145" s="93"/>
      <c r="AT145" s="22" t="s">
        <v>138</v>
      </c>
      <c r="AU145" s="22" t="s">
        <v>83</v>
      </c>
    </row>
    <row r="146" s="11" customFormat="1">
      <c r="B146" s="227"/>
      <c r="C146" s="228"/>
      <c r="D146" s="224" t="s">
        <v>140</v>
      </c>
      <c r="E146" s="229" t="s">
        <v>21</v>
      </c>
      <c r="F146" s="230" t="s">
        <v>240</v>
      </c>
      <c r="G146" s="228"/>
      <c r="H146" s="231">
        <v>14.292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140</v>
      </c>
      <c r="AU146" s="237" t="s">
        <v>83</v>
      </c>
      <c r="AV146" s="11" t="s">
        <v>83</v>
      </c>
      <c r="AW146" s="11" t="s">
        <v>35</v>
      </c>
      <c r="AX146" s="11" t="s">
        <v>76</v>
      </c>
      <c r="AY146" s="237" t="s">
        <v>129</v>
      </c>
    </row>
    <row r="147" s="1" customFormat="1" ht="22.8" customHeight="1">
      <c r="B147" s="44"/>
      <c r="C147" s="212" t="s">
        <v>241</v>
      </c>
      <c r="D147" s="212" t="s">
        <v>131</v>
      </c>
      <c r="E147" s="213" t="s">
        <v>242</v>
      </c>
      <c r="F147" s="214" t="s">
        <v>243</v>
      </c>
      <c r="G147" s="215" t="s">
        <v>150</v>
      </c>
      <c r="H147" s="216">
        <v>14.292</v>
      </c>
      <c r="I147" s="217"/>
      <c r="J147" s="218">
        <f>ROUND(I147*H147,2)</f>
        <v>0</v>
      </c>
      <c r="K147" s="214" t="s">
        <v>135</v>
      </c>
      <c r="L147" s="70"/>
      <c r="M147" s="219" t="s">
        <v>21</v>
      </c>
      <c r="N147" s="220" t="s">
        <v>42</v>
      </c>
      <c r="O147" s="45"/>
      <c r="P147" s="221">
        <f>O147*H147</f>
        <v>0</v>
      </c>
      <c r="Q147" s="221">
        <v>0.48818</v>
      </c>
      <c r="R147" s="221">
        <f>Q147*H147</f>
        <v>6.9770685600000002</v>
      </c>
      <c r="S147" s="221">
        <v>0</v>
      </c>
      <c r="T147" s="222">
        <f>S147*H147</f>
        <v>0</v>
      </c>
      <c r="AR147" s="22" t="s">
        <v>136</v>
      </c>
      <c r="AT147" s="22" t="s">
        <v>131</v>
      </c>
      <c r="AU147" s="22" t="s">
        <v>83</v>
      </c>
      <c r="AY147" s="22" t="s">
        <v>129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22" t="s">
        <v>76</v>
      </c>
      <c r="BK147" s="223">
        <f>ROUND(I147*H147,2)</f>
        <v>0</v>
      </c>
      <c r="BL147" s="22" t="s">
        <v>136</v>
      </c>
      <c r="BM147" s="22" t="s">
        <v>244</v>
      </c>
    </row>
    <row r="148" s="1" customFormat="1">
      <c r="B148" s="44"/>
      <c r="C148" s="72"/>
      <c r="D148" s="224" t="s">
        <v>138</v>
      </c>
      <c r="E148" s="72"/>
      <c r="F148" s="225" t="s">
        <v>245</v>
      </c>
      <c r="G148" s="72"/>
      <c r="H148" s="72"/>
      <c r="I148" s="183"/>
      <c r="J148" s="72"/>
      <c r="K148" s="72"/>
      <c r="L148" s="70"/>
      <c r="M148" s="226"/>
      <c r="N148" s="45"/>
      <c r="O148" s="45"/>
      <c r="P148" s="45"/>
      <c r="Q148" s="45"/>
      <c r="R148" s="45"/>
      <c r="S148" s="45"/>
      <c r="T148" s="93"/>
      <c r="AT148" s="22" t="s">
        <v>138</v>
      </c>
      <c r="AU148" s="22" t="s">
        <v>83</v>
      </c>
    </row>
    <row r="149" s="1" customFormat="1" ht="22.8" customHeight="1">
      <c r="B149" s="44"/>
      <c r="C149" s="212" t="s">
        <v>246</v>
      </c>
      <c r="D149" s="212" t="s">
        <v>131</v>
      </c>
      <c r="E149" s="213" t="s">
        <v>247</v>
      </c>
      <c r="F149" s="214" t="s">
        <v>248</v>
      </c>
      <c r="G149" s="215" t="s">
        <v>134</v>
      </c>
      <c r="H149" s="216">
        <v>150.02500000000001</v>
      </c>
      <c r="I149" s="217"/>
      <c r="J149" s="218">
        <f>ROUND(I149*H149,2)</f>
        <v>0</v>
      </c>
      <c r="K149" s="214" t="s">
        <v>135</v>
      </c>
      <c r="L149" s="70"/>
      <c r="M149" s="219" t="s">
        <v>21</v>
      </c>
      <c r="N149" s="220" t="s">
        <v>42</v>
      </c>
      <c r="O149" s="45"/>
      <c r="P149" s="221">
        <f>O149*H149</f>
        <v>0</v>
      </c>
      <c r="Q149" s="221">
        <v>0.02324</v>
      </c>
      <c r="R149" s="221">
        <f>Q149*H149</f>
        <v>3.4865810000000002</v>
      </c>
      <c r="S149" s="221">
        <v>0</v>
      </c>
      <c r="T149" s="222">
        <f>S149*H149</f>
        <v>0</v>
      </c>
      <c r="AR149" s="22" t="s">
        <v>136</v>
      </c>
      <c r="AT149" s="22" t="s">
        <v>131</v>
      </c>
      <c r="AU149" s="22" t="s">
        <v>83</v>
      </c>
      <c r="AY149" s="22" t="s">
        <v>129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22" t="s">
        <v>76</v>
      </c>
      <c r="BK149" s="223">
        <f>ROUND(I149*H149,2)</f>
        <v>0</v>
      </c>
      <c r="BL149" s="22" t="s">
        <v>136</v>
      </c>
      <c r="BM149" s="22" t="s">
        <v>249</v>
      </c>
    </row>
    <row r="150" s="1" customFormat="1">
      <c r="B150" s="44"/>
      <c r="C150" s="72"/>
      <c r="D150" s="224" t="s">
        <v>138</v>
      </c>
      <c r="E150" s="72"/>
      <c r="F150" s="225" t="s">
        <v>250</v>
      </c>
      <c r="G150" s="72"/>
      <c r="H150" s="72"/>
      <c r="I150" s="183"/>
      <c r="J150" s="72"/>
      <c r="K150" s="72"/>
      <c r="L150" s="70"/>
      <c r="M150" s="226"/>
      <c r="N150" s="45"/>
      <c r="O150" s="45"/>
      <c r="P150" s="45"/>
      <c r="Q150" s="45"/>
      <c r="R150" s="45"/>
      <c r="S150" s="45"/>
      <c r="T150" s="93"/>
      <c r="AT150" s="22" t="s">
        <v>138</v>
      </c>
      <c r="AU150" s="22" t="s">
        <v>83</v>
      </c>
    </row>
    <row r="151" s="10" customFormat="1" ht="29.88" customHeight="1">
      <c r="B151" s="196"/>
      <c r="C151" s="197"/>
      <c r="D151" s="198" t="s">
        <v>70</v>
      </c>
      <c r="E151" s="210" t="s">
        <v>251</v>
      </c>
      <c r="F151" s="210" t="s">
        <v>252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SUM(P152:P179)</f>
        <v>0</v>
      </c>
      <c r="Q151" s="204"/>
      <c r="R151" s="205">
        <f>SUM(R152:R179)</f>
        <v>0</v>
      </c>
      <c r="S151" s="204"/>
      <c r="T151" s="206">
        <f>SUM(T152:T179)</f>
        <v>1052.0550000000001</v>
      </c>
      <c r="AR151" s="207" t="s">
        <v>76</v>
      </c>
      <c r="AT151" s="208" t="s">
        <v>70</v>
      </c>
      <c r="AU151" s="208" t="s">
        <v>76</v>
      </c>
      <c r="AY151" s="207" t="s">
        <v>129</v>
      </c>
      <c r="BK151" s="209">
        <f>SUM(BK152:BK179)</f>
        <v>0</v>
      </c>
    </row>
    <row r="152" s="1" customFormat="1" ht="22.8" customHeight="1">
      <c r="B152" s="44"/>
      <c r="C152" s="212" t="s">
        <v>9</v>
      </c>
      <c r="D152" s="212" t="s">
        <v>131</v>
      </c>
      <c r="E152" s="213" t="s">
        <v>253</v>
      </c>
      <c r="F152" s="214" t="s">
        <v>254</v>
      </c>
      <c r="G152" s="215" t="s">
        <v>150</v>
      </c>
      <c r="H152" s="216">
        <v>59.130000000000003</v>
      </c>
      <c r="I152" s="217"/>
      <c r="J152" s="218">
        <f>ROUND(I152*H152,2)</f>
        <v>0</v>
      </c>
      <c r="K152" s="214" t="s">
        <v>135</v>
      </c>
      <c r="L152" s="70"/>
      <c r="M152" s="219" t="s">
        <v>21</v>
      </c>
      <c r="N152" s="220" t="s">
        <v>42</v>
      </c>
      <c r="O152" s="45"/>
      <c r="P152" s="221">
        <f>O152*H152</f>
        <v>0</v>
      </c>
      <c r="Q152" s="221">
        <v>0</v>
      </c>
      <c r="R152" s="221">
        <f>Q152*H152</f>
        <v>0</v>
      </c>
      <c r="S152" s="221">
        <v>1.5</v>
      </c>
      <c r="T152" s="222">
        <f>S152*H152</f>
        <v>88.695000000000007</v>
      </c>
      <c r="AR152" s="22" t="s">
        <v>136</v>
      </c>
      <c r="AT152" s="22" t="s">
        <v>131</v>
      </c>
      <c r="AU152" s="22" t="s">
        <v>83</v>
      </c>
      <c r="AY152" s="22" t="s">
        <v>129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22" t="s">
        <v>76</v>
      </c>
      <c r="BK152" s="223">
        <f>ROUND(I152*H152,2)</f>
        <v>0</v>
      </c>
      <c r="BL152" s="22" t="s">
        <v>136</v>
      </c>
      <c r="BM152" s="22" t="s">
        <v>255</v>
      </c>
    </row>
    <row r="153" s="1" customFormat="1">
      <c r="B153" s="44"/>
      <c r="C153" s="72"/>
      <c r="D153" s="224" t="s">
        <v>138</v>
      </c>
      <c r="E153" s="72"/>
      <c r="F153" s="225" t="s">
        <v>256</v>
      </c>
      <c r="G153" s="72"/>
      <c r="H153" s="72"/>
      <c r="I153" s="183"/>
      <c r="J153" s="72"/>
      <c r="K153" s="72"/>
      <c r="L153" s="70"/>
      <c r="M153" s="226"/>
      <c r="N153" s="45"/>
      <c r="O153" s="45"/>
      <c r="P153" s="45"/>
      <c r="Q153" s="45"/>
      <c r="R153" s="45"/>
      <c r="S153" s="45"/>
      <c r="T153" s="93"/>
      <c r="AT153" s="22" t="s">
        <v>138</v>
      </c>
      <c r="AU153" s="22" t="s">
        <v>83</v>
      </c>
    </row>
    <row r="154" s="11" customFormat="1">
      <c r="B154" s="227"/>
      <c r="C154" s="228"/>
      <c r="D154" s="224" t="s">
        <v>140</v>
      </c>
      <c r="E154" s="229" t="s">
        <v>21</v>
      </c>
      <c r="F154" s="230" t="s">
        <v>257</v>
      </c>
      <c r="G154" s="228"/>
      <c r="H154" s="231">
        <v>59.130000000000003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140</v>
      </c>
      <c r="AU154" s="237" t="s">
        <v>83</v>
      </c>
      <c r="AV154" s="11" t="s">
        <v>83</v>
      </c>
      <c r="AW154" s="11" t="s">
        <v>35</v>
      </c>
      <c r="AX154" s="11" t="s">
        <v>76</v>
      </c>
      <c r="AY154" s="237" t="s">
        <v>129</v>
      </c>
    </row>
    <row r="155" s="1" customFormat="1" ht="22.8" customHeight="1">
      <c r="B155" s="44"/>
      <c r="C155" s="212" t="s">
        <v>258</v>
      </c>
      <c r="D155" s="212" t="s">
        <v>131</v>
      </c>
      <c r="E155" s="213" t="s">
        <v>259</v>
      </c>
      <c r="F155" s="214" t="s">
        <v>260</v>
      </c>
      <c r="G155" s="215" t="s">
        <v>150</v>
      </c>
      <c r="H155" s="216">
        <v>642.24000000000001</v>
      </c>
      <c r="I155" s="217"/>
      <c r="J155" s="218">
        <f>ROUND(I155*H155,2)</f>
        <v>0</v>
      </c>
      <c r="K155" s="214" t="s">
        <v>135</v>
      </c>
      <c r="L155" s="70"/>
      <c r="M155" s="219" t="s">
        <v>21</v>
      </c>
      <c r="N155" s="220" t="s">
        <v>42</v>
      </c>
      <c r="O155" s="45"/>
      <c r="P155" s="221">
        <f>O155*H155</f>
        <v>0</v>
      </c>
      <c r="Q155" s="221">
        <v>0</v>
      </c>
      <c r="R155" s="221">
        <f>Q155*H155</f>
        <v>0</v>
      </c>
      <c r="S155" s="221">
        <v>1.5</v>
      </c>
      <c r="T155" s="222">
        <f>S155*H155</f>
        <v>963.36000000000001</v>
      </c>
      <c r="AR155" s="22" t="s">
        <v>136</v>
      </c>
      <c r="AT155" s="22" t="s">
        <v>131</v>
      </c>
      <c r="AU155" s="22" t="s">
        <v>83</v>
      </c>
      <c r="AY155" s="22" t="s">
        <v>129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22" t="s">
        <v>76</v>
      </c>
      <c r="BK155" s="223">
        <f>ROUND(I155*H155,2)</f>
        <v>0</v>
      </c>
      <c r="BL155" s="22" t="s">
        <v>136</v>
      </c>
      <c r="BM155" s="22" t="s">
        <v>261</v>
      </c>
    </row>
    <row r="156" s="1" customFormat="1">
      <c r="B156" s="44"/>
      <c r="C156" s="72"/>
      <c r="D156" s="224" t="s">
        <v>138</v>
      </c>
      <c r="E156" s="72"/>
      <c r="F156" s="225" t="s">
        <v>262</v>
      </c>
      <c r="G156" s="72"/>
      <c r="H156" s="72"/>
      <c r="I156" s="183"/>
      <c r="J156" s="72"/>
      <c r="K156" s="72"/>
      <c r="L156" s="70"/>
      <c r="M156" s="226"/>
      <c r="N156" s="45"/>
      <c r="O156" s="45"/>
      <c r="P156" s="45"/>
      <c r="Q156" s="45"/>
      <c r="R156" s="45"/>
      <c r="S156" s="45"/>
      <c r="T156" s="93"/>
      <c r="AT156" s="22" t="s">
        <v>138</v>
      </c>
      <c r="AU156" s="22" t="s">
        <v>83</v>
      </c>
    </row>
    <row r="157" s="1" customFormat="1" ht="22.8" customHeight="1">
      <c r="B157" s="44"/>
      <c r="C157" s="212" t="s">
        <v>263</v>
      </c>
      <c r="D157" s="212" t="s">
        <v>131</v>
      </c>
      <c r="E157" s="213" t="s">
        <v>264</v>
      </c>
      <c r="F157" s="214" t="s">
        <v>265</v>
      </c>
      <c r="G157" s="215" t="s">
        <v>266</v>
      </c>
      <c r="H157" s="216">
        <v>1402.973</v>
      </c>
      <c r="I157" s="217"/>
      <c r="J157" s="218">
        <f>ROUND(I157*H157,2)</f>
        <v>0</v>
      </c>
      <c r="K157" s="214" t="s">
        <v>135</v>
      </c>
      <c r="L157" s="70"/>
      <c r="M157" s="219" t="s">
        <v>21</v>
      </c>
      <c r="N157" s="220" t="s">
        <v>42</v>
      </c>
      <c r="O157" s="45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AR157" s="22" t="s">
        <v>136</v>
      </c>
      <c r="AT157" s="22" t="s">
        <v>131</v>
      </c>
      <c r="AU157" s="22" t="s">
        <v>83</v>
      </c>
      <c r="AY157" s="22" t="s">
        <v>129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22" t="s">
        <v>76</v>
      </c>
      <c r="BK157" s="223">
        <f>ROUND(I157*H157,2)</f>
        <v>0</v>
      </c>
      <c r="BL157" s="22" t="s">
        <v>136</v>
      </c>
      <c r="BM157" s="22" t="s">
        <v>267</v>
      </c>
    </row>
    <row r="158" s="1" customFormat="1">
      <c r="B158" s="44"/>
      <c r="C158" s="72"/>
      <c r="D158" s="224" t="s">
        <v>138</v>
      </c>
      <c r="E158" s="72"/>
      <c r="F158" s="225" t="s">
        <v>268</v>
      </c>
      <c r="G158" s="72"/>
      <c r="H158" s="72"/>
      <c r="I158" s="183"/>
      <c r="J158" s="72"/>
      <c r="K158" s="72"/>
      <c r="L158" s="70"/>
      <c r="M158" s="226"/>
      <c r="N158" s="45"/>
      <c r="O158" s="45"/>
      <c r="P158" s="45"/>
      <c r="Q158" s="45"/>
      <c r="R158" s="45"/>
      <c r="S158" s="45"/>
      <c r="T158" s="93"/>
      <c r="AT158" s="22" t="s">
        <v>138</v>
      </c>
      <c r="AU158" s="22" t="s">
        <v>83</v>
      </c>
    </row>
    <row r="159" s="1" customFormat="1" ht="22.8" customHeight="1">
      <c r="B159" s="44"/>
      <c r="C159" s="212" t="s">
        <v>269</v>
      </c>
      <c r="D159" s="212" t="s">
        <v>131</v>
      </c>
      <c r="E159" s="213" t="s">
        <v>270</v>
      </c>
      <c r="F159" s="214" t="s">
        <v>271</v>
      </c>
      <c r="G159" s="215" t="s">
        <v>266</v>
      </c>
      <c r="H159" s="216">
        <v>1402.973</v>
      </c>
      <c r="I159" s="217"/>
      <c r="J159" s="218">
        <f>ROUND(I159*H159,2)</f>
        <v>0</v>
      </c>
      <c r="K159" s="214" t="s">
        <v>135</v>
      </c>
      <c r="L159" s="70"/>
      <c r="M159" s="219" t="s">
        <v>21</v>
      </c>
      <c r="N159" s="220" t="s">
        <v>42</v>
      </c>
      <c r="O159" s="4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AR159" s="22" t="s">
        <v>136</v>
      </c>
      <c r="AT159" s="22" t="s">
        <v>131</v>
      </c>
      <c r="AU159" s="22" t="s">
        <v>83</v>
      </c>
      <c r="AY159" s="22" t="s">
        <v>129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22" t="s">
        <v>76</v>
      </c>
      <c r="BK159" s="223">
        <f>ROUND(I159*H159,2)</f>
        <v>0</v>
      </c>
      <c r="BL159" s="22" t="s">
        <v>136</v>
      </c>
      <c r="BM159" s="22" t="s">
        <v>272</v>
      </c>
    </row>
    <row r="160" s="1" customFormat="1">
      <c r="B160" s="44"/>
      <c r="C160" s="72"/>
      <c r="D160" s="224" t="s">
        <v>138</v>
      </c>
      <c r="E160" s="72"/>
      <c r="F160" s="225" t="s">
        <v>273</v>
      </c>
      <c r="G160" s="72"/>
      <c r="H160" s="72"/>
      <c r="I160" s="183"/>
      <c r="J160" s="72"/>
      <c r="K160" s="72"/>
      <c r="L160" s="70"/>
      <c r="M160" s="226"/>
      <c r="N160" s="45"/>
      <c r="O160" s="45"/>
      <c r="P160" s="45"/>
      <c r="Q160" s="45"/>
      <c r="R160" s="45"/>
      <c r="S160" s="45"/>
      <c r="T160" s="93"/>
      <c r="AT160" s="22" t="s">
        <v>138</v>
      </c>
      <c r="AU160" s="22" t="s">
        <v>83</v>
      </c>
    </row>
    <row r="161" s="1" customFormat="1" ht="22.8" customHeight="1">
      <c r="B161" s="44"/>
      <c r="C161" s="212" t="s">
        <v>274</v>
      </c>
      <c r="D161" s="212" t="s">
        <v>131</v>
      </c>
      <c r="E161" s="213" t="s">
        <v>275</v>
      </c>
      <c r="F161" s="214" t="s">
        <v>276</v>
      </c>
      <c r="G161" s="215" t="s">
        <v>266</v>
      </c>
      <c r="H161" s="216">
        <v>19641.621999999999</v>
      </c>
      <c r="I161" s="217"/>
      <c r="J161" s="218">
        <f>ROUND(I161*H161,2)</f>
        <v>0</v>
      </c>
      <c r="K161" s="214" t="s">
        <v>135</v>
      </c>
      <c r="L161" s="70"/>
      <c r="M161" s="219" t="s">
        <v>21</v>
      </c>
      <c r="N161" s="220" t="s">
        <v>42</v>
      </c>
      <c r="O161" s="4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AR161" s="22" t="s">
        <v>136</v>
      </c>
      <c r="AT161" s="22" t="s">
        <v>131</v>
      </c>
      <c r="AU161" s="22" t="s">
        <v>83</v>
      </c>
      <c r="AY161" s="22" t="s">
        <v>129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22" t="s">
        <v>76</v>
      </c>
      <c r="BK161" s="223">
        <f>ROUND(I161*H161,2)</f>
        <v>0</v>
      </c>
      <c r="BL161" s="22" t="s">
        <v>136</v>
      </c>
      <c r="BM161" s="22" t="s">
        <v>277</v>
      </c>
    </row>
    <row r="162" s="1" customFormat="1">
      <c r="B162" s="44"/>
      <c r="C162" s="72"/>
      <c r="D162" s="224" t="s">
        <v>138</v>
      </c>
      <c r="E162" s="72"/>
      <c r="F162" s="225" t="s">
        <v>278</v>
      </c>
      <c r="G162" s="72"/>
      <c r="H162" s="72"/>
      <c r="I162" s="183"/>
      <c r="J162" s="72"/>
      <c r="K162" s="72"/>
      <c r="L162" s="70"/>
      <c r="M162" s="226"/>
      <c r="N162" s="45"/>
      <c r="O162" s="45"/>
      <c r="P162" s="45"/>
      <c r="Q162" s="45"/>
      <c r="R162" s="45"/>
      <c r="S162" s="45"/>
      <c r="T162" s="93"/>
      <c r="AT162" s="22" t="s">
        <v>138</v>
      </c>
      <c r="AU162" s="22" t="s">
        <v>83</v>
      </c>
    </row>
    <row r="163" s="11" customFormat="1">
      <c r="B163" s="227"/>
      <c r="C163" s="228"/>
      <c r="D163" s="224" t="s">
        <v>140</v>
      </c>
      <c r="E163" s="228"/>
      <c r="F163" s="230" t="s">
        <v>279</v>
      </c>
      <c r="G163" s="228"/>
      <c r="H163" s="231">
        <v>19641.621999999999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140</v>
      </c>
      <c r="AU163" s="237" t="s">
        <v>83</v>
      </c>
      <c r="AV163" s="11" t="s">
        <v>83</v>
      </c>
      <c r="AW163" s="11" t="s">
        <v>6</v>
      </c>
      <c r="AX163" s="11" t="s">
        <v>76</v>
      </c>
      <c r="AY163" s="237" t="s">
        <v>129</v>
      </c>
    </row>
    <row r="164" s="1" customFormat="1" ht="22.8" customHeight="1">
      <c r="B164" s="44"/>
      <c r="C164" s="212" t="s">
        <v>280</v>
      </c>
      <c r="D164" s="212" t="s">
        <v>131</v>
      </c>
      <c r="E164" s="213" t="s">
        <v>281</v>
      </c>
      <c r="F164" s="214" t="s">
        <v>282</v>
      </c>
      <c r="G164" s="215" t="s">
        <v>266</v>
      </c>
      <c r="H164" s="216">
        <v>420.892</v>
      </c>
      <c r="I164" s="217"/>
      <c r="J164" s="218">
        <f>ROUND(I164*H164,2)</f>
        <v>0</v>
      </c>
      <c r="K164" s="214" t="s">
        <v>135</v>
      </c>
      <c r="L164" s="70"/>
      <c r="M164" s="219" t="s">
        <v>21</v>
      </c>
      <c r="N164" s="220" t="s">
        <v>42</v>
      </c>
      <c r="O164" s="45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AR164" s="22" t="s">
        <v>136</v>
      </c>
      <c r="AT164" s="22" t="s">
        <v>131</v>
      </c>
      <c r="AU164" s="22" t="s">
        <v>83</v>
      </c>
      <c r="AY164" s="22" t="s">
        <v>129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22" t="s">
        <v>76</v>
      </c>
      <c r="BK164" s="223">
        <f>ROUND(I164*H164,2)</f>
        <v>0</v>
      </c>
      <c r="BL164" s="22" t="s">
        <v>136</v>
      </c>
      <c r="BM164" s="22" t="s">
        <v>283</v>
      </c>
    </row>
    <row r="165" s="1" customFormat="1">
      <c r="B165" s="44"/>
      <c r="C165" s="72"/>
      <c r="D165" s="224" t="s">
        <v>138</v>
      </c>
      <c r="E165" s="72"/>
      <c r="F165" s="225" t="s">
        <v>284</v>
      </c>
      <c r="G165" s="72"/>
      <c r="H165" s="72"/>
      <c r="I165" s="183"/>
      <c r="J165" s="72"/>
      <c r="K165" s="72"/>
      <c r="L165" s="70"/>
      <c r="M165" s="226"/>
      <c r="N165" s="45"/>
      <c r="O165" s="45"/>
      <c r="P165" s="45"/>
      <c r="Q165" s="45"/>
      <c r="R165" s="45"/>
      <c r="S165" s="45"/>
      <c r="T165" s="93"/>
      <c r="AT165" s="22" t="s">
        <v>138</v>
      </c>
      <c r="AU165" s="22" t="s">
        <v>83</v>
      </c>
    </row>
    <row r="166" s="11" customFormat="1">
      <c r="B166" s="227"/>
      <c r="C166" s="228"/>
      <c r="D166" s="224" t="s">
        <v>140</v>
      </c>
      <c r="E166" s="229" t="s">
        <v>21</v>
      </c>
      <c r="F166" s="230" t="s">
        <v>285</v>
      </c>
      <c r="G166" s="228"/>
      <c r="H166" s="231">
        <v>1402.973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140</v>
      </c>
      <c r="AU166" s="237" t="s">
        <v>83</v>
      </c>
      <c r="AV166" s="11" t="s">
        <v>83</v>
      </c>
      <c r="AW166" s="11" t="s">
        <v>35</v>
      </c>
      <c r="AX166" s="11" t="s">
        <v>76</v>
      </c>
      <c r="AY166" s="237" t="s">
        <v>129</v>
      </c>
    </row>
    <row r="167" s="11" customFormat="1">
      <c r="B167" s="227"/>
      <c r="C167" s="228"/>
      <c r="D167" s="224" t="s">
        <v>140</v>
      </c>
      <c r="E167" s="228"/>
      <c r="F167" s="230" t="s">
        <v>286</v>
      </c>
      <c r="G167" s="228"/>
      <c r="H167" s="231">
        <v>420.892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140</v>
      </c>
      <c r="AU167" s="237" t="s">
        <v>83</v>
      </c>
      <c r="AV167" s="11" t="s">
        <v>83</v>
      </c>
      <c r="AW167" s="11" t="s">
        <v>6</v>
      </c>
      <c r="AX167" s="11" t="s">
        <v>76</v>
      </c>
      <c r="AY167" s="237" t="s">
        <v>129</v>
      </c>
    </row>
    <row r="168" s="1" customFormat="1" ht="22.8" customHeight="1">
      <c r="B168" s="44"/>
      <c r="C168" s="212" t="s">
        <v>287</v>
      </c>
      <c r="D168" s="212" t="s">
        <v>131</v>
      </c>
      <c r="E168" s="213" t="s">
        <v>288</v>
      </c>
      <c r="F168" s="214" t="s">
        <v>289</v>
      </c>
      <c r="G168" s="215" t="s">
        <v>266</v>
      </c>
      <c r="H168" s="216">
        <v>420.892</v>
      </c>
      <c r="I168" s="217"/>
      <c r="J168" s="218">
        <f>ROUND(I168*H168,2)</f>
        <v>0</v>
      </c>
      <c r="K168" s="214" t="s">
        <v>135</v>
      </c>
      <c r="L168" s="70"/>
      <c r="M168" s="219" t="s">
        <v>21</v>
      </c>
      <c r="N168" s="220" t="s">
        <v>42</v>
      </c>
      <c r="O168" s="45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AR168" s="22" t="s">
        <v>136</v>
      </c>
      <c r="AT168" s="22" t="s">
        <v>131</v>
      </c>
      <c r="AU168" s="22" t="s">
        <v>83</v>
      </c>
      <c r="AY168" s="22" t="s">
        <v>129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22" t="s">
        <v>76</v>
      </c>
      <c r="BK168" s="223">
        <f>ROUND(I168*H168,2)</f>
        <v>0</v>
      </c>
      <c r="BL168" s="22" t="s">
        <v>136</v>
      </c>
      <c r="BM168" s="22" t="s">
        <v>290</v>
      </c>
    </row>
    <row r="169" s="1" customFormat="1">
      <c r="B169" s="44"/>
      <c r="C169" s="72"/>
      <c r="D169" s="224" t="s">
        <v>138</v>
      </c>
      <c r="E169" s="72"/>
      <c r="F169" s="225" t="s">
        <v>291</v>
      </c>
      <c r="G169" s="72"/>
      <c r="H169" s="72"/>
      <c r="I169" s="183"/>
      <c r="J169" s="72"/>
      <c r="K169" s="72"/>
      <c r="L169" s="70"/>
      <c r="M169" s="226"/>
      <c r="N169" s="45"/>
      <c r="O169" s="45"/>
      <c r="P169" s="45"/>
      <c r="Q169" s="45"/>
      <c r="R169" s="45"/>
      <c r="S169" s="45"/>
      <c r="T169" s="93"/>
      <c r="AT169" s="22" t="s">
        <v>138</v>
      </c>
      <c r="AU169" s="22" t="s">
        <v>83</v>
      </c>
    </row>
    <row r="170" s="11" customFormat="1">
      <c r="B170" s="227"/>
      <c r="C170" s="228"/>
      <c r="D170" s="224" t="s">
        <v>140</v>
      </c>
      <c r="E170" s="229" t="s">
        <v>21</v>
      </c>
      <c r="F170" s="230" t="s">
        <v>285</v>
      </c>
      <c r="G170" s="228"/>
      <c r="H170" s="231">
        <v>1402.973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140</v>
      </c>
      <c r="AU170" s="237" t="s">
        <v>83</v>
      </c>
      <c r="AV170" s="11" t="s">
        <v>83</v>
      </c>
      <c r="AW170" s="11" t="s">
        <v>35</v>
      </c>
      <c r="AX170" s="11" t="s">
        <v>76</v>
      </c>
      <c r="AY170" s="237" t="s">
        <v>129</v>
      </c>
    </row>
    <row r="171" s="11" customFormat="1">
      <c r="B171" s="227"/>
      <c r="C171" s="228"/>
      <c r="D171" s="224" t="s">
        <v>140</v>
      </c>
      <c r="E171" s="228"/>
      <c r="F171" s="230" t="s">
        <v>286</v>
      </c>
      <c r="G171" s="228"/>
      <c r="H171" s="231">
        <v>420.892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140</v>
      </c>
      <c r="AU171" s="237" t="s">
        <v>83</v>
      </c>
      <c r="AV171" s="11" t="s">
        <v>83</v>
      </c>
      <c r="AW171" s="11" t="s">
        <v>6</v>
      </c>
      <c r="AX171" s="11" t="s">
        <v>76</v>
      </c>
      <c r="AY171" s="237" t="s">
        <v>129</v>
      </c>
    </row>
    <row r="172" s="1" customFormat="1" ht="22.8" customHeight="1">
      <c r="B172" s="44"/>
      <c r="C172" s="212" t="s">
        <v>292</v>
      </c>
      <c r="D172" s="212" t="s">
        <v>131</v>
      </c>
      <c r="E172" s="213" t="s">
        <v>293</v>
      </c>
      <c r="F172" s="214" t="s">
        <v>294</v>
      </c>
      <c r="G172" s="215" t="s">
        <v>266</v>
      </c>
      <c r="H172" s="216">
        <v>280.59500000000003</v>
      </c>
      <c r="I172" s="217"/>
      <c r="J172" s="218">
        <f>ROUND(I172*H172,2)</f>
        <v>0</v>
      </c>
      <c r="K172" s="214" t="s">
        <v>135</v>
      </c>
      <c r="L172" s="70"/>
      <c r="M172" s="219" t="s">
        <v>21</v>
      </c>
      <c r="N172" s="220" t="s">
        <v>42</v>
      </c>
      <c r="O172" s="45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AR172" s="22" t="s">
        <v>136</v>
      </c>
      <c r="AT172" s="22" t="s">
        <v>131</v>
      </c>
      <c r="AU172" s="22" t="s">
        <v>83</v>
      </c>
      <c r="AY172" s="22" t="s">
        <v>129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22" t="s">
        <v>76</v>
      </c>
      <c r="BK172" s="223">
        <f>ROUND(I172*H172,2)</f>
        <v>0</v>
      </c>
      <c r="BL172" s="22" t="s">
        <v>136</v>
      </c>
      <c r="BM172" s="22" t="s">
        <v>295</v>
      </c>
    </row>
    <row r="173" s="1" customFormat="1">
      <c r="B173" s="44"/>
      <c r="C173" s="72"/>
      <c r="D173" s="224" t="s">
        <v>138</v>
      </c>
      <c r="E173" s="72"/>
      <c r="F173" s="225" t="s">
        <v>296</v>
      </c>
      <c r="G173" s="72"/>
      <c r="H173" s="72"/>
      <c r="I173" s="183"/>
      <c r="J173" s="72"/>
      <c r="K173" s="72"/>
      <c r="L173" s="70"/>
      <c r="M173" s="226"/>
      <c r="N173" s="45"/>
      <c r="O173" s="45"/>
      <c r="P173" s="45"/>
      <c r="Q173" s="45"/>
      <c r="R173" s="45"/>
      <c r="S173" s="45"/>
      <c r="T173" s="93"/>
      <c r="AT173" s="22" t="s">
        <v>138</v>
      </c>
      <c r="AU173" s="22" t="s">
        <v>83</v>
      </c>
    </row>
    <row r="174" s="11" customFormat="1">
      <c r="B174" s="227"/>
      <c r="C174" s="228"/>
      <c r="D174" s="224" t="s">
        <v>140</v>
      </c>
      <c r="E174" s="229" t="s">
        <v>21</v>
      </c>
      <c r="F174" s="230" t="s">
        <v>285</v>
      </c>
      <c r="G174" s="228"/>
      <c r="H174" s="231">
        <v>1402.973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140</v>
      </c>
      <c r="AU174" s="237" t="s">
        <v>83</v>
      </c>
      <c r="AV174" s="11" t="s">
        <v>83</v>
      </c>
      <c r="AW174" s="11" t="s">
        <v>35</v>
      </c>
      <c r="AX174" s="11" t="s">
        <v>76</v>
      </c>
      <c r="AY174" s="237" t="s">
        <v>129</v>
      </c>
    </row>
    <row r="175" s="11" customFormat="1">
      <c r="B175" s="227"/>
      <c r="C175" s="228"/>
      <c r="D175" s="224" t="s">
        <v>140</v>
      </c>
      <c r="E175" s="228"/>
      <c r="F175" s="230" t="s">
        <v>297</v>
      </c>
      <c r="G175" s="228"/>
      <c r="H175" s="231">
        <v>280.59500000000003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140</v>
      </c>
      <c r="AU175" s="237" t="s">
        <v>83</v>
      </c>
      <c r="AV175" s="11" t="s">
        <v>83</v>
      </c>
      <c r="AW175" s="11" t="s">
        <v>6</v>
      </c>
      <c r="AX175" s="11" t="s">
        <v>76</v>
      </c>
      <c r="AY175" s="237" t="s">
        <v>129</v>
      </c>
    </row>
    <row r="176" s="1" customFormat="1" ht="22.8" customHeight="1">
      <c r="B176" s="44"/>
      <c r="C176" s="212" t="s">
        <v>298</v>
      </c>
      <c r="D176" s="212" t="s">
        <v>131</v>
      </c>
      <c r="E176" s="213" t="s">
        <v>299</v>
      </c>
      <c r="F176" s="214" t="s">
        <v>300</v>
      </c>
      <c r="G176" s="215" t="s">
        <v>266</v>
      </c>
      <c r="H176" s="216">
        <v>280.59500000000003</v>
      </c>
      <c r="I176" s="217"/>
      <c r="J176" s="218">
        <f>ROUND(I176*H176,2)</f>
        <v>0</v>
      </c>
      <c r="K176" s="214" t="s">
        <v>135</v>
      </c>
      <c r="L176" s="70"/>
      <c r="M176" s="219" t="s">
        <v>21</v>
      </c>
      <c r="N176" s="220" t="s">
        <v>42</v>
      </c>
      <c r="O176" s="45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AR176" s="22" t="s">
        <v>136</v>
      </c>
      <c r="AT176" s="22" t="s">
        <v>131</v>
      </c>
      <c r="AU176" s="22" t="s">
        <v>83</v>
      </c>
      <c r="AY176" s="22" t="s">
        <v>129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22" t="s">
        <v>76</v>
      </c>
      <c r="BK176" s="223">
        <f>ROUND(I176*H176,2)</f>
        <v>0</v>
      </c>
      <c r="BL176" s="22" t="s">
        <v>136</v>
      </c>
      <c r="BM176" s="22" t="s">
        <v>301</v>
      </c>
    </row>
    <row r="177" s="1" customFormat="1">
      <c r="B177" s="44"/>
      <c r="C177" s="72"/>
      <c r="D177" s="224" t="s">
        <v>138</v>
      </c>
      <c r="E177" s="72"/>
      <c r="F177" s="225" t="s">
        <v>302</v>
      </c>
      <c r="G177" s="72"/>
      <c r="H177" s="72"/>
      <c r="I177" s="183"/>
      <c r="J177" s="72"/>
      <c r="K177" s="72"/>
      <c r="L177" s="70"/>
      <c r="M177" s="226"/>
      <c r="N177" s="45"/>
      <c r="O177" s="45"/>
      <c r="P177" s="45"/>
      <c r="Q177" s="45"/>
      <c r="R177" s="45"/>
      <c r="S177" s="45"/>
      <c r="T177" s="93"/>
      <c r="AT177" s="22" t="s">
        <v>138</v>
      </c>
      <c r="AU177" s="22" t="s">
        <v>83</v>
      </c>
    </row>
    <row r="178" s="11" customFormat="1">
      <c r="B178" s="227"/>
      <c r="C178" s="228"/>
      <c r="D178" s="224" t="s">
        <v>140</v>
      </c>
      <c r="E178" s="229" t="s">
        <v>21</v>
      </c>
      <c r="F178" s="230" t="s">
        <v>285</v>
      </c>
      <c r="G178" s="228"/>
      <c r="H178" s="231">
        <v>1402.973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140</v>
      </c>
      <c r="AU178" s="237" t="s">
        <v>83</v>
      </c>
      <c r="AV178" s="11" t="s">
        <v>83</v>
      </c>
      <c r="AW178" s="11" t="s">
        <v>35</v>
      </c>
      <c r="AX178" s="11" t="s">
        <v>76</v>
      </c>
      <c r="AY178" s="237" t="s">
        <v>129</v>
      </c>
    </row>
    <row r="179" s="11" customFormat="1">
      <c r="B179" s="227"/>
      <c r="C179" s="228"/>
      <c r="D179" s="224" t="s">
        <v>140</v>
      </c>
      <c r="E179" s="228"/>
      <c r="F179" s="230" t="s">
        <v>297</v>
      </c>
      <c r="G179" s="228"/>
      <c r="H179" s="231">
        <v>280.59500000000003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140</v>
      </c>
      <c r="AU179" s="237" t="s">
        <v>83</v>
      </c>
      <c r="AV179" s="11" t="s">
        <v>83</v>
      </c>
      <c r="AW179" s="11" t="s">
        <v>6</v>
      </c>
      <c r="AX179" s="11" t="s">
        <v>76</v>
      </c>
      <c r="AY179" s="237" t="s">
        <v>129</v>
      </c>
    </row>
    <row r="180" s="10" customFormat="1" ht="29.88" customHeight="1">
      <c r="B180" s="196"/>
      <c r="C180" s="197"/>
      <c r="D180" s="198" t="s">
        <v>70</v>
      </c>
      <c r="E180" s="210" t="s">
        <v>303</v>
      </c>
      <c r="F180" s="210" t="s">
        <v>304</v>
      </c>
      <c r="G180" s="197"/>
      <c r="H180" s="197"/>
      <c r="I180" s="200"/>
      <c r="J180" s="211">
        <f>BK180</f>
        <v>0</v>
      </c>
      <c r="K180" s="197"/>
      <c r="L180" s="202"/>
      <c r="M180" s="203"/>
      <c r="N180" s="204"/>
      <c r="O180" s="204"/>
      <c r="P180" s="205">
        <f>SUM(P181:P182)</f>
        <v>0</v>
      </c>
      <c r="Q180" s="204"/>
      <c r="R180" s="205">
        <f>SUM(R181:R182)</f>
        <v>0</v>
      </c>
      <c r="S180" s="204"/>
      <c r="T180" s="206">
        <f>SUM(T181:T182)</f>
        <v>0</v>
      </c>
      <c r="AR180" s="207" t="s">
        <v>76</v>
      </c>
      <c r="AT180" s="208" t="s">
        <v>70</v>
      </c>
      <c r="AU180" s="208" t="s">
        <v>76</v>
      </c>
      <c r="AY180" s="207" t="s">
        <v>129</v>
      </c>
      <c r="BK180" s="209">
        <f>SUM(BK181:BK182)</f>
        <v>0</v>
      </c>
    </row>
    <row r="181" s="1" customFormat="1" ht="14.4" customHeight="1">
      <c r="B181" s="44"/>
      <c r="C181" s="212" t="s">
        <v>305</v>
      </c>
      <c r="D181" s="212" t="s">
        <v>131</v>
      </c>
      <c r="E181" s="213" t="s">
        <v>306</v>
      </c>
      <c r="F181" s="214" t="s">
        <v>307</v>
      </c>
      <c r="G181" s="215" t="s">
        <v>266</v>
      </c>
      <c r="H181" s="216">
        <v>259.77800000000002</v>
      </c>
      <c r="I181" s="217"/>
      <c r="J181" s="218">
        <f>ROUND(I181*H181,2)</f>
        <v>0</v>
      </c>
      <c r="K181" s="214" t="s">
        <v>135</v>
      </c>
      <c r="L181" s="70"/>
      <c r="M181" s="219" t="s">
        <v>21</v>
      </c>
      <c r="N181" s="220" t="s">
        <v>42</v>
      </c>
      <c r="O181" s="45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AR181" s="22" t="s">
        <v>136</v>
      </c>
      <c r="AT181" s="22" t="s">
        <v>131</v>
      </c>
      <c r="AU181" s="22" t="s">
        <v>83</v>
      </c>
      <c r="AY181" s="22" t="s">
        <v>129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22" t="s">
        <v>76</v>
      </c>
      <c r="BK181" s="223">
        <f>ROUND(I181*H181,2)</f>
        <v>0</v>
      </c>
      <c r="BL181" s="22" t="s">
        <v>136</v>
      </c>
      <c r="BM181" s="22" t="s">
        <v>308</v>
      </c>
    </row>
    <row r="182" s="1" customFormat="1">
      <c r="B182" s="44"/>
      <c r="C182" s="72"/>
      <c r="D182" s="224" t="s">
        <v>138</v>
      </c>
      <c r="E182" s="72"/>
      <c r="F182" s="225" t="s">
        <v>309</v>
      </c>
      <c r="G182" s="72"/>
      <c r="H182" s="72"/>
      <c r="I182" s="183"/>
      <c r="J182" s="72"/>
      <c r="K182" s="72"/>
      <c r="L182" s="70"/>
      <c r="M182" s="226"/>
      <c r="N182" s="45"/>
      <c r="O182" s="45"/>
      <c r="P182" s="45"/>
      <c r="Q182" s="45"/>
      <c r="R182" s="45"/>
      <c r="S182" s="45"/>
      <c r="T182" s="93"/>
      <c r="AT182" s="22" t="s">
        <v>138</v>
      </c>
      <c r="AU182" s="22" t="s">
        <v>83</v>
      </c>
    </row>
    <row r="183" s="10" customFormat="1" ht="37.44" customHeight="1">
      <c r="B183" s="196"/>
      <c r="C183" s="197"/>
      <c r="D183" s="198" t="s">
        <v>70</v>
      </c>
      <c r="E183" s="199" t="s">
        <v>310</v>
      </c>
      <c r="F183" s="199" t="s">
        <v>311</v>
      </c>
      <c r="G183" s="197"/>
      <c r="H183" s="197"/>
      <c r="I183" s="200"/>
      <c r="J183" s="201">
        <f>BK183</f>
        <v>0</v>
      </c>
      <c r="K183" s="197"/>
      <c r="L183" s="202"/>
      <c r="M183" s="203"/>
      <c r="N183" s="204"/>
      <c r="O183" s="204"/>
      <c r="P183" s="205">
        <f>P184+P191+P225+P280+P291+P314+P320+P323</f>
        <v>0</v>
      </c>
      <c r="Q183" s="204"/>
      <c r="R183" s="205">
        <f>R184+R191+R225+R280+R291+R314+R320+R323</f>
        <v>52.705925690000008</v>
      </c>
      <c r="S183" s="204"/>
      <c r="T183" s="206">
        <f>T184+T191+T225+T280+T291+T314+T320+T323</f>
        <v>30.388859999999998</v>
      </c>
      <c r="AR183" s="207" t="s">
        <v>83</v>
      </c>
      <c r="AT183" s="208" t="s">
        <v>70</v>
      </c>
      <c r="AU183" s="208" t="s">
        <v>71</v>
      </c>
      <c r="AY183" s="207" t="s">
        <v>129</v>
      </c>
      <c r="BK183" s="209">
        <f>BK184+BK191+BK225+BK280+BK291+BK314+BK320+BK323</f>
        <v>0</v>
      </c>
    </row>
    <row r="184" s="10" customFormat="1" ht="19.92" customHeight="1">
      <c r="B184" s="196"/>
      <c r="C184" s="197"/>
      <c r="D184" s="198" t="s">
        <v>70</v>
      </c>
      <c r="E184" s="210" t="s">
        <v>312</v>
      </c>
      <c r="F184" s="210" t="s">
        <v>313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SUM(P185:P190)</f>
        <v>0</v>
      </c>
      <c r="Q184" s="204"/>
      <c r="R184" s="205">
        <f>SUM(R185:R190)</f>
        <v>0.034864320000000004</v>
      </c>
      <c r="S184" s="204"/>
      <c r="T184" s="206">
        <f>SUM(T185:T190)</f>
        <v>0</v>
      </c>
      <c r="AR184" s="207" t="s">
        <v>83</v>
      </c>
      <c r="AT184" s="208" t="s">
        <v>70</v>
      </c>
      <c r="AU184" s="208" t="s">
        <v>76</v>
      </c>
      <c r="AY184" s="207" t="s">
        <v>129</v>
      </c>
      <c r="BK184" s="209">
        <f>SUM(BK185:BK190)</f>
        <v>0</v>
      </c>
    </row>
    <row r="185" s="1" customFormat="1" ht="22.8" customHeight="1">
      <c r="B185" s="44"/>
      <c r="C185" s="212" t="s">
        <v>314</v>
      </c>
      <c r="D185" s="212" t="s">
        <v>131</v>
      </c>
      <c r="E185" s="213" t="s">
        <v>315</v>
      </c>
      <c r="F185" s="214" t="s">
        <v>316</v>
      </c>
      <c r="G185" s="215" t="s">
        <v>134</v>
      </c>
      <c r="H185" s="216">
        <v>31.579999999999998</v>
      </c>
      <c r="I185" s="217"/>
      <c r="J185" s="218">
        <f>ROUND(I185*H185,2)</f>
        <v>0</v>
      </c>
      <c r="K185" s="214" t="s">
        <v>135</v>
      </c>
      <c r="L185" s="70"/>
      <c r="M185" s="219" t="s">
        <v>21</v>
      </c>
      <c r="N185" s="220" t="s">
        <v>42</v>
      </c>
      <c r="O185" s="4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AR185" s="22" t="s">
        <v>224</v>
      </c>
      <c r="AT185" s="22" t="s">
        <v>131</v>
      </c>
      <c r="AU185" s="22" t="s">
        <v>83</v>
      </c>
      <c r="AY185" s="22" t="s">
        <v>129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22" t="s">
        <v>76</v>
      </c>
      <c r="BK185" s="223">
        <f>ROUND(I185*H185,2)</f>
        <v>0</v>
      </c>
      <c r="BL185" s="22" t="s">
        <v>224</v>
      </c>
      <c r="BM185" s="22" t="s">
        <v>317</v>
      </c>
    </row>
    <row r="186" s="1" customFormat="1">
      <c r="B186" s="44"/>
      <c r="C186" s="72"/>
      <c r="D186" s="224" t="s">
        <v>138</v>
      </c>
      <c r="E186" s="72"/>
      <c r="F186" s="225" t="s">
        <v>318</v>
      </c>
      <c r="G186" s="72"/>
      <c r="H186" s="72"/>
      <c r="I186" s="183"/>
      <c r="J186" s="72"/>
      <c r="K186" s="72"/>
      <c r="L186" s="70"/>
      <c r="M186" s="226"/>
      <c r="N186" s="45"/>
      <c r="O186" s="45"/>
      <c r="P186" s="45"/>
      <c r="Q186" s="45"/>
      <c r="R186" s="45"/>
      <c r="S186" s="45"/>
      <c r="T186" s="93"/>
      <c r="AT186" s="22" t="s">
        <v>138</v>
      </c>
      <c r="AU186" s="22" t="s">
        <v>83</v>
      </c>
    </row>
    <row r="187" s="11" customFormat="1">
      <c r="B187" s="227"/>
      <c r="C187" s="228"/>
      <c r="D187" s="224" t="s">
        <v>140</v>
      </c>
      <c r="E187" s="229" t="s">
        <v>21</v>
      </c>
      <c r="F187" s="230" t="s">
        <v>319</v>
      </c>
      <c r="G187" s="228"/>
      <c r="H187" s="231">
        <v>31.579999999999998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140</v>
      </c>
      <c r="AU187" s="237" t="s">
        <v>83</v>
      </c>
      <c r="AV187" s="11" t="s">
        <v>83</v>
      </c>
      <c r="AW187" s="11" t="s">
        <v>35</v>
      </c>
      <c r="AX187" s="11" t="s">
        <v>76</v>
      </c>
      <c r="AY187" s="237" t="s">
        <v>129</v>
      </c>
    </row>
    <row r="188" s="1" customFormat="1" ht="14.4" customHeight="1">
      <c r="B188" s="44"/>
      <c r="C188" s="238" t="s">
        <v>320</v>
      </c>
      <c r="D188" s="238" t="s">
        <v>321</v>
      </c>
      <c r="E188" s="239" t="s">
        <v>322</v>
      </c>
      <c r="F188" s="240" t="s">
        <v>323</v>
      </c>
      <c r="G188" s="241" t="s">
        <v>134</v>
      </c>
      <c r="H188" s="242">
        <v>36.317</v>
      </c>
      <c r="I188" s="243"/>
      <c r="J188" s="244">
        <f>ROUND(I188*H188,2)</f>
        <v>0</v>
      </c>
      <c r="K188" s="240" t="s">
        <v>135</v>
      </c>
      <c r="L188" s="245"/>
      <c r="M188" s="246" t="s">
        <v>21</v>
      </c>
      <c r="N188" s="247" t="s">
        <v>42</v>
      </c>
      <c r="O188" s="45"/>
      <c r="P188" s="221">
        <f>O188*H188</f>
        <v>0</v>
      </c>
      <c r="Q188" s="221">
        <v>0.00096000000000000002</v>
      </c>
      <c r="R188" s="221">
        <f>Q188*H188</f>
        <v>0.034864320000000004</v>
      </c>
      <c r="S188" s="221">
        <v>0</v>
      </c>
      <c r="T188" s="222">
        <f>S188*H188</f>
        <v>0</v>
      </c>
      <c r="AR188" s="22" t="s">
        <v>320</v>
      </c>
      <c r="AT188" s="22" t="s">
        <v>321</v>
      </c>
      <c r="AU188" s="22" t="s">
        <v>83</v>
      </c>
      <c r="AY188" s="22" t="s">
        <v>129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22" t="s">
        <v>76</v>
      </c>
      <c r="BK188" s="223">
        <f>ROUND(I188*H188,2)</f>
        <v>0</v>
      </c>
      <c r="BL188" s="22" t="s">
        <v>224</v>
      </c>
      <c r="BM188" s="22" t="s">
        <v>324</v>
      </c>
    </row>
    <row r="189" s="1" customFormat="1">
      <c r="B189" s="44"/>
      <c r="C189" s="72"/>
      <c r="D189" s="224" t="s">
        <v>138</v>
      </c>
      <c r="E189" s="72"/>
      <c r="F189" s="225" t="s">
        <v>323</v>
      </c>
      <c r="G189" s="72"/>
      <c r="H189" s="72"/>
      <c r="I189" s="183"/>
      <c r="J189" s="72"/>
      <c r="K189" s="72"/>
      <c r="L189" s="70"/>
      <c r="M189" s="226"/>
      <c r="N189" s="45"/>
      <c r="O189" s="45"/>
      <c r="P189" s="45"/>
      <c r="Q189" s="45"/>
      <c r="R189" s="45"/>
      <c r="S189" s="45"/>
      <c r="T189" s="93"/>
      <c r="AT189" s="22" t="s">
        <v>138</v>
      </c>
      <c r="AU189" s="22" t="s">
        <v>83</v>
      </c>
    </row>
    <row r="190" s="11" customFormat="1">
      <c r="B190" s="227"/>
      <c r="C190" s="228"/>
      <c r="D190" s="224" t="s">
        <v>140</v>
      </c>
      <c r="E190" s="228"/>
      <c r="F190" s="230" t="s">
        <v>325</v>
      </c>
      <c r="G190" s="228"/>
      <c r="H190" s="231">
        <v>36.317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140</v>
      </c>
      <c r="AU190" s="237" t="s">
        <v>83</v>
      </c>
      <c r="AV190" s="11" t="s">
        <v>83</v>
      </c>
      <c r="AW190" s="11" t="s">
        <v>6</v>
      </c>
      <c r="AX190" s="11" t="s">
        <v>76</v>
      </c>
      <c r="AY190" s="237" t="s">
        <v>129</v>
      </c>
    </row>
    <row r="191" s="10" customFormat="1" ht="29.88" customHeight="1">
      <c r="B191" s="196"/>
      <c r="C191" s="197"/>
      <c r="D191" s="198" t="s">
        <v>70</v>
      </c>
      <c r="E191" s="210" t="s">
        <v>326</v>
      </c>
      <c r="F191" s="210" t="s">
        <v>327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SUM(P192:P224)</f>
        <v>0</v>
      </c>
      <c r="Q191" s="204"/>
      <c r="R191" s="205">
        <f>SUM(R192:R224)</f>
        <v>0.18384999999999999</v>
      </c>
      <c r="S191" s="204"/>
      <c r="T191" s="206">
        <f>SUM(T192:T224)</f>
        <v>0</v>
      </c>
      <c r="AR191" s="207" t="s">
        <v>83</v>
      </c>
      <c r="AT191" s="208" t="s">
        <v>70</v>
      </c>
      <c r="AU191" s="208" t="s">
        <v>76</v>
      </c>
      <c r="AY191" s="207" t="s">
        <v>129</v>
      </c>
      <c r="BK191" s="209">
        <f>SUM(BK192:BK224)</f>
        <v>0</v>
      </c>
    </row>
    <row r="192" s="1" customFormat="1" ht="22.8" customHeight="1">
      <c r="B192" s="44"/>
      <c r="C192" s="212" t="s">
        <v>328</v>
      </c>
      <c r="D192" s="212" t="s">
        <v>131</v>
      </c>
      <c r="E192" s="213" t="s">
        <v>329</v>
      </c>
      <c r="F192" s="214" t="s">
        <v>330</v>
      </c>
      <c r="G192" s="215" t="s">
        <v>220</v>
      </c>
      <c r="H192" s="216">
        <v>396</v>
      </c>
      <c r="I192" s="217"/>
      <c r="J192" s="218">
        <f>ROUND(I192*H192,2)</f>
        <v>0</v>
      </c>
      <c r="K192" s="214" t="s">
        <v>135</v>
      </c>
      <c r="L192" s="70"/>
      <c r="M192" s="219" t="s">
        <v>21</v>
      </c>
      <c r="N192" s="220" t="s">
        <v>42</v>
      </c>
      <c r="O192" s="45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AR192" s="22" t="s">
        <v>224</v>
      </c>
      <c r="AT192" s="22" t="s">
        <v>131</v>
      </c>
      <c r="AU192" s="22" t="s">
        <v>83</v>
      </c>
      <c r="AY192" s="22" t="s">
        <v>129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22" t="s">
        <v>76</v>
      </c>
      <c r="BK192" s="223">
        <f>ROUND(I192*H192,2)</f>
        <v>0</v>
      </c>
      <c r="BL192" s="22" t="s">
        <v>224</v>
      </c>
      <c r="BM192" s="22" t="s">
        <v>331</v>
      </c>
    </row>
    <row r="193" s="1" customFormat="1">
      <c r="B193" s="44"/>
      <c r="C193" s="72"/>
      <c r="D193" s="224" t="s">
        <v>138</v>
      </c>
      <c r="E193" s="72"/>
      <c r="F193" s="225" t="s">
        <v>332</v>
      </c>
      <c r="G193" s="72"/>
      <c r="H193" s="72"/>
      <c r="I193" s="183"/>
      <c r="J193" s="72"/>
      <c r="K193" s="72"/>
      <c r="L193" s="70"/>
      <c r="M193" s="226"/>
      <c r="N193" s="45"/>
      <c r="O193" s="45"/>
      <c r="P193" s="45"/>
      <c r="Q193" s="45"/>
      <c r="R193" s="45"/>
      <c r="S193" s="45"/>
      <c r="T193" s="93"/>
      <c r="AT193" s="22" t="s">
        <v>138</v>
      </c>
      <c r="AU193" s="22" t="s">
        <v>83</v>
      </c>
    </row>
    <row r="194" s="11" customFormat="1">
      <c r="B194" s="227"/>
      <c r="C194" s="228"/>
      <c r="D194" s="224" t="s">
        <v>140</v>
      </c>
      <c r="E194" s="229" t="s">
        <v>21</v>
      </c>
      <c r="F194" s="230" t="s">
        <v>333</v>
      </c>
      <c r="G194" s="228"/>
      <c r="H194" s="231">
        <v>180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140</v>
      </c>
      <c r="AU194" s="237" t="s">
        <v>83</v>
      </c>
      <c r="AV194" s="11" t="s">
        <v>83</v>
      </c>
      <c r="AW194" s="11" t="s">
        <v>35</v>
      </c>
      <c r="AX194" s="11" t="s">
        <v>71</v>
      </c>
      <c r="AY194" s="237" t="s">
        <v>129</v>
      </c>
    </row>
    <row r="195" s="11" customFormat="1">
      <c r="B195" s="227"/>
      <c r="C195" s="228"/>
      <c r="D195" s="224" t="s">
        <v>140</v>
      </c>
      <c r="E195" s="229" t="s">
        <v>21</v>
      </c>
      <c r="F195" s="230" t="s">
        <v>334</v>
      </c>
      <c r="G195" s="228"/>
      <c r="H195" s="231">
        <v>216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140</v>
      </c>
      <c r="AU195" s="237" t="s">
        <v>83</v>
      </c>
      <c r="AV195" s="11" t="s">
        <v>83</v>
      </c>
      <c r="AW195" s="11" t="s">
        <v>35</v>
      </c>
      <c r="AX195" s="11" t="s">
        <v>71</v>
      </c>
      <c r="AY195" s="237" t="s">
        <v>129</v>
      </c>
    </row>
    <row r="196" s="12" customFormat="1">
      <c r="B196" s="248"/>
      <c r="C196" s="249"/>
      <c r="D196" s="224" t="s">
        <v>140</v>
      </c>
      <c r="E196" s="250" t="s">
        <v>21</v>
      </c>
      <c r="F196" s="251" t="s">
        <v>335</v>
      </c>
      <c r="G196" s="249"/>
      <c r="H196" s="252">
        <v>396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AT196" s="258" t="s">
        <v>140</v>
      </c>
      <c r="AU196" s="258" t="s">
        <v>83</v>
      </c>
      <c r="AV196" s="12" t="s">
        <v>136</v>
      </c>
      <c r="AW196" s="12" t="s">
        <v>35</v>
      </c>
      <c r="AX196" s="12" t="s">
        <v>76</v>
      </c>
      <c r="AY196" s="258" t="s">
        <v>129</v>
      </c>
    </row>
    <row r="197" s="1" customFormat="1" ht="14.4" customHeight="1">
      <c r="B197" s="44"/>
      <c r="C197" s="238" t="s">
        <v>336</v>
      </c>
      <c r="D197" s="238" t="s">
        <v>321</v>
      </c>
      <c r="E197" s="239" t="s">
        <v>337</v>
      </c>
      <c r="F197" s="240" t="s">
        <v>338</v>
      </c>
      <c r="G197" s="241" t="s">
        <v>339</v>
      </c>
      <c r="H197" s="242">
        <v>53.460000000000001</v>
      </c>
      <c r="I197" s="243"/>
      <c r="J197" s="244">
        <f>ROUND(I197*H197,2)</f>
        <v>0</v>
      </c>
      <c r="K197" s="240" t="s">
        <v>135</v>
      </c>
      <c r="L197" s="245"/>
      <c r="M197" s="246" t="s">
        <v>21</v>
      </c>
      <c r="N197" s="247" t="s">
        <v>42</v>
      </c>
      <c r="O197" s="45"/>
      <c r="P197" s="221">
        <f>O197*H197</f>
        <v>0</v>
      </c>
      <c r="Q197" s="221">
        <v>0.001</v>
      </c>
      <c r="R197" s="221">
        <f>Q197*H197</f>
        <v>0.053460000000000001</v>
      </c>
      <c r="S197" s="221">
        <v>0</v>
      </c>
      <c r="T197" s="222">
        <f>S197*H197</f>
        <v>0</v>
      </c>
      <c r="AR197" s="22" t="s">
        <v>320</v>
      </c>
      <c r="AT197" s="22" t="s">
        <v>321</v>
      </c>
      <c r="AU197" s="22" t="s">
        <v>83</v>
      </c>
      <c r="AY197" s="22" t="s">
        <v>129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22" t="s">
        <v>76</v>
      </c>
      <c r="BK197" s="223">
        <f>ROUND(I197*H197,2)</f>
        <v>0</v>
      </c>
      <c r="BL197" s="22" t="s">
        <v>224</v>
      </c>
      <c r="BM197" s="22" t="s">
        <v>340</v>
      </c>
    </row>
    <row r="198" s="1" customFormat="1">
      <c r="B198" s="44"/>
      <c r="C198" s="72"/>
      <c r="D198" s="224" t="s">
        <v>138</v>
      </c>
      <c r="E198" s="72"/>
      <c r="F198" s="225" t="s">
        <v>338</v>
      </c>
      <c r="G198" s="72"/>
      <c r="H198" s="72"/>
      <c r="I198" s="183"/>
      <c r="J198" s="72"/>
      <c r="K198" s="72"/>
      <c r="L198" s="70"/>
      <c r="M198" s="226"/>
      <c r="N198" s="45"/>
      <c r="O198" s="45"/>
      <c r="P198" s="45"/>
      <c r="Q198" s="45"/>
      <c r="R198" s="45"/>
      <c r="S198" s="45"/>
      <c r="T198" s="93"/>
      <c r="AT198" s="22" t="s">
        <v>138</v>
      </c>
      <c r="AU198" s="22" t="s">
        <v>83</v>
      </c>
    </row>
    <row r="199" s="11" customFormat="1">
      <c r="B199" s="227"/>
      <c r="C199" s="228"/>
      <c r="D199" s="224" t="s">
        <v>140</v>
      </c>
      <c r="E199" s="228"/>
      <c r="F199" s="230" t="s">
        <v>341</v>
      </c>
      <c r="G199" s="228"/>
      <c r="H199" s="231">
        <v>53.460000000000001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140</v>
      </c>
      <c r="AU199" s="237" t="s">
        <v>83</v>
      </c>
      <c r="AV199" s="11" t="s">
        <v>83</v>
      </c>
      <c r="AW199" s="11" t="s">
        <v>6</v>
      </c>
      <c r="AX199" s="11" t="s">
        <v>76</v>
      </c>
      <c r="AY199" s="237" t="s">
        <v>129</v>
      </c>
    </row>
    <row r="200" s="1" customFormat="1" ht="14.4" customHeight="1">
      <c r="B200" s="44"/>
      <c r="C200" s="212" t="s">
        <v>342</v>
      </c>
      <c r="D200" s="212" t="s">
        <v>131</v>
      </c>
      <c r="E200" s="213" t="s">
        <v>343</v>
      </c>
      <c r="F200" s="214" t="s">
        <v>344</v>
      </c>
      <c r="G200" s="215" t="s">
        <v>186</v>
      </c>
      <c r="H200" s="216">
        <v>35</v>
      </c>
      <c r="I200" s="217"/>
      <c r="J200" s="218">
        <f>ROUND(I200*H200,2)</f>
        <v>0</v>
      </c>
      <c r="K200" s="214" t="s">
        <v>135</v>
      </c>
      <c r="L200" s="70"/>
      <c r="M200" s="219" t="s">
        <v>21</v>
      </c>
      <c r="N200" s="220" t="s">
        <v>42</v>
      </c>
      <c r="O200" s="45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AR200" s="22" t="s">
        <v>224</v>
      </c>
      <c r="AT200" s="22" t="s">
        <v>131</v>
      </c>
      <c r="AU200" s="22" t="s">
        <v>83</v>
      </c>
      <c r="AY200" s="22" t="s">
        <v>129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22" t="s">
        <v>76</v>
      </c>
      <c r="BK200" s="223">
        <f>ROUND(I200*H200,2)</f>
        <v>0</v>
      </c>
      <c r="BL200" s="22" t="s">
        <v>224</v>
      </c>
      <c r="BM200" s="22" t="s">
        <v>345</v>
      </c>
    </row>
    <row r="201" s="1" customFormat="1">
      <c r="B201" s="44"/>
      <c r="C201" s="72"/>
      <c r="D201" s="224" t="s">
        <v>138</v>
      </c>
      <c r="E201" s="72"/>
      <c r="F201" s="225" t="s">
        <v>346</v>
      </c>
      <c r="G201" s="72"/>
      <c r="H201" s="72"/>
      <c r="I201" s="183"/>
      <c r="J201" s="72"/>
      <c r="K201" s="72"/>
      <c r="L201" s="70"/>
      <c r="M201" s="226"/>
      <c r="N201" s="45"/>
      <c r="O201" s="45"/>
      <c r="P201" s="45"/>
      <c r="Q201" s="45"/>
      <c r="R201" s="45"/>
      <c r="S201" s="45"/>
      <c r="T201" s="93"/>
      <c r="AT201" s="22" t="s">
        <v>138</v>
      </c>
      <c r="AU201" s="22" t="s">
        <v>83</v>
      </c>
    </row>
    <row r="202" s="1" customFormat="1" ht="14.4" customHeight="1">
      <c r="B202" s="44"/>
      <c r="C202" s="238" t="s">
        <v>347</v>
      </c>
      <c r="D202" s="238" t="s">
        <v>321</v>
      </c>
      <c r="E202" s="239" t="s">
        <v>348</v>
      </c>
      <c r="F202" s="240" t="s">
        <v>349</v>
      </c>
      <c r="G202" s="241" t="s">
        <v>186</v>
      </c>
      <c r="H202" s="242">
        <v>35</v>
      </c>
      <c r="I202" s="243"/>
      <c r="J202" s="244">
        <f>ROUND(I202*H202,2)</f>
        <v>0</v>
      </c>
      <c r="K202" s="240" t="s">
        <v>135</v>
      </c>
      <c r="L202" s="245"/>
      <c r="M202" s="246" t="s">
        <v>21</v>
      </c>
      <c r="N202" s="247" t="s">
        <v>42</v>
      </c>
      <c r="O202" s="45"/>
      <c r="P202" s="221">
        <f>O202*H202</f>
        <v>0</v>
      </c>
      <c r="Q202" s="221">
        <v>0.00023000000000000001</v>
      </c>
      <c r="R202" s="221">
        <f>Q202*H202</f>
        <v>0.0080499999999999999</v>
      </c>
      <c r="S202" s="221">
        <v>0</v>
      </c>
      <c r="T202" s="222">
        <f>S202*H202</f>
        <v>0</v>
      </c>
      <c r="AR202" s="22" t="s">
        <v>320</v>
      </c>
      <c r="AT202" s="22" t="s">
        <v>321</v>
      </c>
      <c r="AU202" s="22" t="s">
        <v>83</v>
      </c>
      <c r="AY202" s="22" t="s">
        <v>129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22" t="s">
        <v>76</v>
      </c>
      <c r="BK202" s="223">
        <f>ROUND(I202*H202,2)</f>
        <v>0</v>
      </c>
      <c r="BL202" s="22" t="s">
        <v>224</v>
      </c>
      <c r="BM202" s="22" t="s">
        <v>350</v>
      </c>
    </row>
    <row r="203" s="1" customFormat="1">
      <c r="B203" s="44"/>
      <c r="C203" s="72"/>
      <c r="D203" s="224" t="s">
        <v>138</v>
      </c>
      <c r="E203" s="72"/>
      <c r="F203" s="225" t="s">
        <v>349</v>
      </c>
      <c r="G203" s="72"/>
      <c r="H203" s="72"/>
      <c r="I203" s="183"/>
      <c r="J203" s="72"/>
      <c r="K203" s="72"/>
      <c r="L203" s="70"/>
      <c r="M203" s="226"/>
      <c r="N203" s="45"/>
      <c r="O203" s="45"/>
      <c r="P203" s="45"/>
      <c r="Q203" s="45"/>
      <c r="R203" s="45"/>
      <c r="S203" s="45"/>
      <c r="T203" s="93"/>
      <c r="AT203" s="22" t="s">
        <v>138</v>
      </c>
      <c r="AU203" s="22" t="s">
        <v>83</v>
      </c>
    </row>
    <row r="204" s="1" customFormat="1" ht="14.4" customHeight="1">
      <c r="B204" s="44"/>
      <c r="C204" s="212" t="s">
        <v>351</v>
      </c>
      <c r="D204" s="212" t="s">
        <v>131</v>
      </c>
      <c r="E204" s="213" t="s">
        <v>352</v>
      </c>
      <c r="F204" s="214" t="s">
        <v>353</v>
      </c>
      <c r="G204" s="215" t="s">
        <v>186</v>
      </c>
      <c r="H204" s="216">
        <v>48</v>
      </c>
      <c r="I204" s="217"/>
      <c r="J204" s="218">
        <f>ROUND(I204*H204,2)</f>
        <v>0</v>
      </c>
      <c r="K204" s="214" t="s">
        <v>135</v>
      </c>
      <c r="L204" s="70"/>
      <c r="M204" s="219" t="s">
        <v>21</v>
      </c>
      <c r="N204" s="220" t="s">
        <v>42</v>
      </c>
      <c r="O204" s="45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AR204" s="22" t="s">
        <v>224</v>
      </c>
      <c r="AT204" s="22" t="s">
        <v>131</v>
      </c>
      <c r="AU204" s="22" t="s">
        <v>83</v>
      </c>
      <c r="AY204" s="22" t="s">
        <v>129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22" t="s">
        <v>76</v>
      </c>
      <c r="BK204" s="223">
        <f>ROUND(I204*H204,2)</f>
        <v>0</v>
      </c>
      <c r="BL204" s="22" t="s">
        <v>224</v>
      </c>
      <c r="BM204" s="22" t="s">
        <v>354</v>
      </c>
    </row>
    <row r="205" s="1" customFormat="1">
      <c r="B205" s="44"/>
      <c r="C205" s="72"/>
      <c r="D205" s="224" t="s">
        <v>138</v>
      </c>
      <c r="E205" s="72"/>
      <c r="F205" s="225" t="s">
        <v>355</v>
      </c>
      <c r="G205" s="72"/>
      <c r="H205" s="72"/>
      <c r="I205" s="183"/>
      <c r="J205" s="72"/>
      <c r="K205" s="72"/>
      <c r="L205" s="70"/>
      <c r="M205" s="226"/>
      <c r="N205" s="45"/>
      <c r="O205" s="45"/>
      <c r="P205" s="45"/>
      <c r="Q205" s="45"/>
      <c r="R205" s="45"/>
      <c r="S205" s="45"/>
      <c r="T205" s="93"/>
      <c r="AT205" s="22" t="s">
        <v>138</v>
      </c>
      <c r="AU205" s="22" t="s">
        <v>83</v>
      </c>
    </row>
    <row r="206" s="11" customFormat="1">
      <c r="B206" s="227"/>
      <c r="C206" s="228"/>
      <c r="D206" s="224" t="s">
        <v>140</v>
      </c>
      <c r="E206" s="229" t="s">
        <v>21</v>
      </c>
      <c r="F206" s="230" t="s">
        <v>356</v>
      </c>
      <c r="G206" s="228"/>
      <c r="H206" s="231">
        <v>48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140</v>
      </c>
      <c r="AU206" s="237" t="s">
        <v>83</v>
      </c>
      <c r="AV206" s="11" t="s">
        <v>83</v>
      </c>
      <c r="AW206" s="11" t="s">
        <v>35</v>
      </c>
      <c r="AX206" s="11" t="s">
        <v>76</v>
      </c>
      <c r="AY206" s="237" t="s">
        <v>129</v>
      </c>
    </row>
    <row r="207" s="1" customFormat="1" ht="14.4" customHeight="1">
      <c r="B207" s="44"/>
      <c r="C207" s="238" t="s">
        <v>357</v>
      </c>
      <c r="D207" s="238" t="s">
        <v>321</v>
      </c>
      <c r="E207" s="239" t="s">
        <v>358</v>
      </c>
      <c r="F207" s="240" t="s">
        <v>359</v>
      </c>
      <c r="G207" s="241" t="s">
        <v>186</v>
      </c>
      <c r="H207" s="242">
        <v>48</v>
      </c>
      <c r="I207" s="243"/>
      <c r="J207" s="244">
        <f>ROUND(I207*H207,2)</f>
        <v>0</v>
      </c>
      <c r="K207" s="240" t="s">
        <v>135</v>
      </c>
      <c r="L207" s="245"/>
      <c r="M207" s="246" t="s">
        <v>21</v>
      </c>
      <c r="N207" s="247" t="s">
        <v>42</v>
      </c>
      <c r="O207" s="45"/>
      <c r="P207" s="221">
        <f>O207*H207</f>
        <v>0</v>
      </c>
      <c r="Q207" s="221">
        <v>0.00021000000000000001</v>
      </c>
      <c r="R207" s="221">
        <f>Q207*H207</f>
        <v>0.01008</v>
      </c>
      <c r="S207" s="221">
        <v>0</v>
      </c>
      <c r="T207" s="222">
        <f>S207*H207</f>
        <v>0</v>
      </c>
      <c r="AR207" s="22" t="s">
        <v>320</v>
      </c>
      <c r="AT207" s="22" t="s">
        <v>321</v>
      </c>
      <c r="AU207" s="22" t="s">
        <v>83</v>
      </c>
      <c r="AY207" s="22" t="s">
        <v>129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22" t="s">
        <v>76</v>
      </c>
      <c r="BK207" s="223">
        <f>ROUND(I207*H207,2)</f>
        <v>0</v>
      </c>
      <c r="BL207" s="22" t="s">
        <v>224</v>
      </c>
      <c r="BM207" s="22" t="s">
        <v>360</v>
      </c>
    </row>
    <row r="208" s="1" customFormat="1">
      <c r="B208" s="44"/>
      <c r="C208" s="72"/>
      <c r="D208" s="224" t="s">
        <v>138</v>
      </c>
      <c r="E208" s="72"/>
      <c r="F208" s="225" t="s">
        <v>359</v>
      </c>
      <c r="G208" s="72"/>
      <c r="H208" s="72"/>
      <c r="I208" s="183"/>
      <c r="J208" s="72"/>
      <c r="K208" s="72"/>
      <c r="L208" s="70"/>
      <c r="M208" s="226"/>
      <c r="N208" s="45"/>
      <c r="O208" s="45"/>
      <c r="P208" s="45"/>
      <c r="Q208" s="45"/>
      <c r="R208" s="45"/>
      <c r="S208" s="45"/>
      <c r="T208" s="93"/>
      <c r="AT208" s="22" t="s">
        <v>138</v>
      </c>
      <c r="AU208" s="22" t="s">
        <v>83</v>
      </c>
    </row>
    <row r="209" s="1" customFormat="1" ht="22.8" customHeight="1">
      <c r="B209" s="44"/>
      <c r="C209" s="212" t="s">
        <v>361</v>
      </c>
      <c r="D209" s="212" t="s">
        <v>131</v>
      </c>
      <c r="E209" s="213" t="s">
        <v>362</v>
      </c>
      <c r="F209" s="214" t="s">
        <v>363</v>
      </c>
      <c r="G209" s="215" t="s">
        <v>186</v>
      </c>
      <c r="H209" s="216">
        <v>12</v>
      </c>
      <c r="I209" s="217"/>
      <c r="J209" s="218">
        <f>ROUND(I209*H209,2)</f>
        <v>0</v>
      </c>
      <c r="K209" s="214" t="s">
        <v>135</v>
      </c>
      <c r="L209" s="70"/>
      <c r="M209" s="219" t="s">
        <v>21</v>
      </c>
      <c r="N209" s="220" t="s">
        <v>42</v>
      </c>
      <c r="O209" s="45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AR209" s="22" t="s">
        <v>224</v>
      </c>
      <c r="AT209" s="22" t="s">
        <v>131</v>
      </c>
      <c r="AU209" s="22" t="s">
        <v>83</v>
      </c>
      <c r="AY209" s="22" t="s">
        <v>129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22" t="s">
        <v>76</v>
      </c>
      <c r="BK209" s="223">
        <f>ROUND(I209*H209,2)</f>
        <v>0</v>
      </c>
      <c r="BL209" s="22" t="s">
        <v>224</v>
      </c>
      <c r="BM209" s="22" t="s">
        <v>364</v>
      </c>
    </row>
    <row r="210" s="1" customFormat="1">
      <c r="B210" s="44"/>
      <c r="C210" s="72"/>
      <c r="D210" s="224" t="s">
        <v>138</v>
      </c>
      <c r="E210" s="72"/>
      <c r="F210" s="225" t="s">
        <v>365</v>
      </c>
      <c r="G210" s="72"/>
      <c r="H210" s="72"/>
      <c r="I210" s="183"/>
      <c r="J210" s="72"/>
      <c r="K210" s="72"/>
      <c r="L210" s="70"/>
      <c r="M210" s="226"/>
      <c r="N210" s="45"/>
      <c r="O210" s="45"/>
      <c r="P210" s="45"/>
      <c r="Q210" s="45"/>
      <c r="R210" s="45"/>
      <c r="S210" s="45"/>
      <c r="T210" s="93"/>
      <c r="AT210" s="22" t="s">
        <v>138</v>
      </c>
      <c r="AU210" s="22" t="s">
        <v>83</v>
      </c>
    </row>
    <row r="211" s="1" customFormat="1" ht="14.4" customHeight="1">
      <c r="B211" s="44"/>
      <c r="C211" s="238" t="s">
        <v>366</v>
      </c>
      <c r="D211" s="238" t="s">
        <v>321</v>
      </c>
      <c r="E211" s="239" t="s">
        <v>367</v>
      </c>
      <c r="F211" s="240" t="s">
        <v>368</v>
      </c>
      <c r="G211" s="241" t="s">
        <v>186</v>
      </c>
      <c r="H211" s="242">
        <v>12</v>
      </c>
      <c r="I211" s="243"/>
      <c r="J211" s="244">
        <f>ROUND(I211*H211,2)</f>
        <v>0</v>
      </c>
      <c r="K211" s="240" t="s">
        <v>135</v>
      </c>
      <c r="L211" s="245"/>
      <c r="M211" s="246" t="s">
        <v>21</v>
      </c>
      <c r="N211" s="247" t="s">
        <v>42</v>
      </c>
      <c r="O211" s="45"/>
      <c r="P211" s="221">
        <f>O211*H211</f>
        <v>0</v>
      </c>
      <c r="Q211" s="221">
        <v>0.0022000000000000001</v>
      </c>
      <c r="R211" s="221">
        <f>Q211*H211</f>
        <v>0.0264</v>
      </c>
      <c r="S211" s="221">
        <v>0</v>
      </c>
      <c r="T211" s="222">
        <f>S211*H211</f>
        <v>0</v>
      </c>
      <c r="AR211" s="22" t="s">
        <v>320</v>
      </c>
      <c r="AT211" s="22" t="s">
        <v>321</v>
      </c>
      <c r="AU211" s="22" t="s">
        <v>83</v>
      </c>
      <c r="AY211" s="22" t="s">
        <v>129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22" t="s">
        <v>76</v>
      </c>
      <c r="BK211" s="223">
        <f>ROUND(I211*H211,2)</f>
        <v>0</v>
      </c>
      <c r="BL211" s="22" t="s">
        <v>224</v>
      </c>
      <c r="BM211" s="22" t="s">
        <v>369</v>
      </c>
    </row>
    <row r="212" s="1" customFormat="1">
      <c r="B212" s="44"/>
      <c r="C212" s="72"/>
      <c r="D212" s="224" t="s">
        <v>138</v>
      </c>
      <c r="E212" s="72"/>
      <c r="F212" s="225" t="s">
        <v>368</v>
      </c>
      <c r="G212" s="72"/>
      <c r="H212" s="72"/>
      <c r="I212" s="183"/>
      <c r="J212" s="72"/>
      <c r="K212" s="72"/>
      <c r="L212" s="70"/>
      <c r="M212" s="226"/>
      <c r="N212" s="45"/>
      <c r="O212" s="45"/>
      <c r="P212" s="45"/>
      <c r="Q212" s="45"/>
      <c r="R212" s="45"/>
      <c r="S212" s="45"/>
      <c r="T212" s="93"/>
      <c r="AT212" s="22" t="s">
        <v>138</v>
      </c>
      <c r="AU212" s="22" t="s">
        <v>83</v>
      </c>
    </row>
    <row r="213" s="1" customFormat="1" ht="14.4" customHeight="1">
      <c r="B213" s="44"/>
      <c r="C213" s="212" t="s">
        <v>370</v>
      </c>
      <c r="D213" s="212" t="s">
        <v>131</v>
      </c>
      <c r="E213" s="213" t="s">
        <v>371</v>
      </c>
      <c r="F213" s="214" t="s">
        <v>372</v>
      </c>
      <c r="G213" s="215" t="s">
        <v>186</v>
      </c>
      <c r="H213" s="216">
        <v>12</v>
      </c>
      <c r="I213" s="217"/>
      <c r="J213" s="218">
        <f>ROUND(I213*H213,2)</f>
        <v>0</v>
      </c>
      <c r="K213" s="214" t="s">
        <v>135</v>
      </c>
      <c r="L213" s="70"/>
      <c r="M213" s="219" t="s">
        <v>21</v>
      </c>
      <c r="N213" s="220" t="s">
        <v>42</v>
      </c>
      <c r="O213" s="45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AR213" s="22" t="s">
        <v>224</v>
      </c>
      <c r="AT213" s="22" t="s">
        <v>131</v>
      </c>
      <c r="AU213" s="22" t="s">
        <v>83</v>
      </c>
      <c r="AY213" s="22" t="s">
        <v>129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22" t="s">
        <v>76</v>
      </c>
      <c r="BK213" s="223">
        <f>ROUND(I213*H213,2)</f>
        <v>0</v>
      </c>
      <c r="BL213" s="22" t="s">
        <v>224</v>
      </c>
      <c r="BM213" s="22" t="s">
        <v>373</v>
      </c>
    </row>
    <row r="214" s="1" customFormat="1">
      <c r="B214" s="44"/>
      <c r="C214" s="72"/>
      <c r="D214" s="224" t="s">
        <v>138</v>
      </c>
      <c r="E214" s="72"/>
      <c r="F214" s="225" t="s">
        <v>374</v>
      </c>
      <c r="G214" s="72"/>
      <c r="H214" s="72"/>
      <c r="I214" s="183"/>
      <c r="J214" s="72"/>
      <c r="K214" s="72"/>
      <c r="L214" s="70"/>
      <c r="M214" s="226"/>
      <c r="N214" s="45"/>
      <c r="O214" s="45"/>
      <c r="P214" s="45"/>
      <c r="Q214" s="45"/>
      <c r="R214" s="45"/>
      <c r="S214" s="45"/>
      <c r="T214" s="93"/>
      <c r="AT214" s="22" t="s">
        <v>138</v>
      </c>
      <c r="AU214" s="22" t="s">
        <v>83</v>
      </c>
    </row>
    <row r="215" s="1" customFormat="1" ht="14.4" customHeight="1">
      <c r="B215" s="44"/>
      <c r="C215" s="238" t="s">
        <v>375</v>
      </c>
      <c r="D215" s="238" t="s">
        <v>321</v>
      </c>
      <c r="E215" s="239" t="s">
        <v>376</v>
      </c>
      <c r="F215" s="240" t="s">
        <v>377</v>
      </c>
      <c r="G215" s="241" t="s">
        <v>186</v>
      </c>
      <c r="H215" s="242">
        <v>12</v>
      </c>
      <c r="I215" s="243"/>
      <c r="J215" s="244">
        <f>ROUND(I215*H215,2)</f>
        <v>0</v>
      </c>
      <c r="K215" s="240" t="s">
        <v>135</v>
      </c>
      <c r="L215" s="245"/>
      <c r="M215" s="246" t="s">
        <v>21</v>
      </c>
      <c r="N215" s="247" t="s">
        <v>42</v>
      </c>
      <c r="O215" s="45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AR215" s="22" t="s">
        <v>320</v>
      </c>
      <c r="AT215" s="22" t="s">
        <v>321</v>
      </c>
      <c r="AU215" s="22" t="s">
        <v>83</v>
      </c>
      <c r="AY215" s="22" t="s">
        <v>129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22" t="s">
        <v>76</v>
      </c>
      <c r="BK215" s="223">
        <f>ROUND(I215*H215,2)</f>
        <v>0</v>
      </c>
      <c r="BL215" s="22" t="s">
        <v>224</v>
      </c>
      <c r="BM215" s="22" t="s">
        <v>378</v>
      </c>
    </row>
    <row r="216" s="1" customFormat="1">
      <c r="B216" s="44"/>
      <c r="C216" s="72"/>
      <c r="D216" s="224" t="s">
        <v>138</v>
      </c>
      <c r="E216" s="72"/>
      <c r="F216" s="225" t="s">
        <v>377</v>
      </c>
      <c r="G216" s="72"/>
      <c r="H216" s="72"/>
      <c r="I216" s="183"/>
      <c r="J216" s="72"/>
      <c r="K216" s="72"/>
      <c r="L216" s="70"/>
      <c r="M216" s="226"/>
      <c r="N216" s="45"/>
      <c r="O216" s="45"/>
      <c r="P216" s="45"/>
      <c r="Q216" s="45"/>
      <c r="R216" s="45"/>
      <c r="S216" s="45"/>
      <c r="T216" s="93"/>
      <c r="AT216" s="22" t="s">
        <v>138</v>
      </c>
      <c r="AU216" s="22" t="s">
        <v>83</v>
      </c>
    </row>
    <row r="217" s="1" customFormat="1" ht="14.4" customHeight="1">
      <c r="B217" s="44"/>
      <c r="C217" s="212" t="s">
        <v>379</v>
      </c>
      <c r="D217" s="212" t="s">
        <v>131</v>
      </c>
      <c r="E217" s="213" t="s">
        <v>380</v>
      </c>
      <c r="F217" s="214" t="s">
        <v>381</v>
      </c>
      <c r="G217" s="215" t="s">
        <v>186</v>
      </c>
      <c r="H217" s="216">
        <v>8</v>
      </c>
      <c r="I217" s="217"/>
      <c r="J217" s="218">
        <f>ROUND(I217*H217,2)</f>
        <v>0</v>
      </c>
      <c r="K217" s="214" t="s">
        <v>135</v>
      </c>
      <c r="L217" s="70"/>
      <c r="M217" s="219" t="s">
        <v>21</v>
      </c>
      <c r="N217" s="220" t="s">
        <v>42</v>
      </c>
      <c r="O217" s="4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22" t="s">
        <v>224</v>
      </c>
      <c r="AT217" s="22" t="s">
        <v>131</v>
      </c>
      <c r="AU217" s="22" t="s">
        <v>83</v>
      </c>
      <c r="AY217" s="22" t="s">
        <v>129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22" t="s">
        <v>76</v>
      </c>
      <c r="BK217" s="223">
        <f>ROUND(I217*H217,2)</f>
        <v>0</v>
      </c>
      <c r="BL217" s="22" t="s">
        <v>224</v>
      </c>
      <c r="BM217" s="22" t="s">
        <v>382</v>
      </c>
    </row>
    <row r="218" s="1" customFormat="1">
      <c r="B218" s="44"/>
      <c r="C218" s="72"/>
      <c r="D218" s="224" t="s">
        <v>138</v>
      </c>
      <c r="E218" s="72"/>
      <c r="F218" s="225" t="s">
        <v>383</v>
      </c>
      <c r="G218" s="72"/>
      <c r="H218" s="72"/>
      <c r="I218" s="183"/>
      <c r="J218" s="72"/>
      <c r="K218" s="72"/>
      <c r="L218" s="70"/>
      <c r="M218" s="226"/>
      <c r="N218" s="45"/>
      <c r="O218" s="45"/>
      <c r="P218" s="45"/>
      <c r="Q218" s="45"/>
      <c r="R218" s="45"/>
      <c r="S218" s="45"/>
      <c r="T218" s="93"/>
      <c r="AT218" s="22" t="s">
        <v>138</v>
      </c>
      <c r="AU218" s="22" t="s">
        <v>83</v>
      </c>
    </row>
    <row r="219" s="1" customFormat="1" ht="14.4" customHeight="1">
      <c r="B219" s="44"/>
      <c r="C219" s="238" t="s">
        <v>384</v>
      </c>
      <c r="D219" s="238" t="s">
        <v>321</v>
      </c>
      <c r="E219" s="239" t="s">
        <v>385</v>
      </c>
      <c r="F219" s="240" t="s">
        <v>386</v>
      </c>
      <c r="G219" s="241" t="s">
        <v>186</v>
      </c>
      <c r="H219" s="242">
        <v>8</v>
      </c>
      <c r="I219" s="243"/>
      <c r="J219" s="244">
        <f>ROUND(I219*H219,2)</f>
        <v>0</v>
      </c>
      <c r="K219" s="240" t="s">
        <v>135</v>
      </c>
      <c r="L219" s="245"/>
      <c r="M219" s="246" t="s">
        <v>21</v>
      </c>
      <c r="N219" s="247" t="s">
        <v>42</v>
      </c>
      <c r="O219" s="45"/>
      <c r="P219" s="221">
        <f>O219*H219</f>
        <v>0</v>
      </c>
      <c r="Q219" s="221">
        <v>0.0023500000000000001</v>
      </c>
      <c r="R219" s="221">
        <f>Q219*H219</f>
        <v>0.018800000000000001</v>
      </c>
      <c r="S219" s="221">
        <v>0</v>
      </c>
      <c r="T219" s="222">
        <f>S219*H219</f>
        <v>0</v>
      </c>
      <c r="AR219" s="22" t="s">
        <v>320</v>
      </c>
      <c r="AT219" s="22" t="s">
        <v>321</v>
      </c>
      <c r="AU219" s="22" t="s">
        <v>83</v>
      </c>
      <c r="AY219" s="22" t="s">
        <v>129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22" t="s">
        <v>76</v>
      </c>
      <c r="BK219" s="223">
        <f>ROUND(I219*H219,2)</f>
        <v>0</v>
      </c>
      <c r="BL219" s="22" t="s">
        <v>224</v>
      </c>
      <c r="BM219" s="22" t="s">
        <v>387</v>
      </c>
    </row>
    <row r="220" s="1" customFormat="1">
      <c r="B220" s="44"/>
      <c r="C220" s="72"/>
      <c r="D220" s="224" t="s">
        <v>138</v>
      </c>
      <c r="E220" s="72"/>
      <c r="F220" s="225" t="s">
        <v>386</v>
      </c>
      <c r="G220" s="72"/>
      <c r="H220" s="72"/>
      <c r="I220" s="183"/>
      <c r="J220" s="72"/>
      <c r="K220" s="72"/>
      <c r="L220" s="70"/>
      <c r="M220" s="226"/>
      <c r="N220" s="45"/>
      <c r="O220" s="45"/>
      <c r="P220" s="45"/>
      <c r="Q220" s="45"/>
      <c r="R220" s="45"/>
      <c r="S220" s="45"/>
      <c r="T220" s="93"/>
      <c r="AT220" s="22" t="s">
        <v>138</v>
      </c>
      <c r="AU220" s="22" t="s">
        <v>83</v>
      </c>
    </row>
    <row r="221" s="1" customFormat="1" ht="14.4" customHeight="1">
      <c r="B221" s="44"/>
      <c r="C221" s="212" t="s">
        <v>388</v>
      </c>
      <c r="D221" s="212" t="s">
        <v>131</v>
      </c>
      <c r="E221" s="213" t="s">
        <v>389</v>
      </c>
      <c r="F221" s="214" t="s">
        <v>390</v>
      </c>
      <c r="G221" s="215" t="s">
        <v>186</v>
      </c>
      <c r="H221" s="216">
        <v>7</v>
      </c>
      <c r="I221" s="217"/>
      <c r="J221" s="218">
        <f>ROUND(I221*H221,2)</f>
        <v>0</v>
      </c>
      <c r="K221" s="214" t="s">
        <v>135</v>
      </c>
      <c r="L221" s="70"/>
      <c r="M221" s="219" t="s">
        <v>21</v>
      </c>
      <c r="N221" s="220" t="s">
        <v>42</v>
      </c>
      <c r="O221" s="45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AR221" s="22" t="s">
        <v>224</v>
      </c>
      <c r="AT221" s="22" t="s">
        <v>131</v>
      </c>
      <c r="AU221" s="22" t="s">
        <v>83</v>
      </c>
      <c r="AY221" s="22" t="s">
        <v>129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22" t="s">
        <v>76</v>
      </c>
      <c r="BK221" s="223">
        <f>ROUND(I221*H221,2)</f>
        <v>0</v>
      </c>
      <c r="BL221" s="22" t="s">
        <v>224</v>
      </c>
      <c r="BM221" s="22" t="s">
        <v>391</v>
      </c>
    </row>
    <row r="222" s="1" customFormat="1">
      <c r="B222" s="44"/>
      <c r="C222" s="72"/>
      <c r="D222" s="224" t="s">
        <v>138</v>
      </c>
      <c r="E222" s="72"/>
      <c r="F222" s="225" t="s">
        <v>392</v>
      </c>
      <c r="G222" s="72"/>
      <c r="H222" s="72"/>
      <c r="I222" s="183"/>
      <c r="J222" s="72"/>
      <c r="K222" s="72"/>
      <c r="L222" s="70"/>
      <c r="M222" s="226"/>
      <c r="N222" s="45"/>
      <c r="O222" s="45"/>
      <c r="P222" s="45"/>
      <c r="Q222" s="45"/>
      <c r="R222" s="45"/>
      <c r="S222" s="45"/>
      <c r="T222" s="93"/>
      <c r="AT222" s="22" t="s">
        <v>138</v>
      </c>
      <c r="AU222" s="22" t="s">
        <v>83</v>
      </c>
    </row>
    <row r="223" s="1" customFormat="1" ht="14.4" customHeight="1">
      <c r="B223" s="44"/>
      <c r="C223" s="238" t="s">
        <v>393</v>
      </c>
      <c r="D223" s="238" t="s">
        <v>321</v>
      </c>
      <c r="E223" s="239" t="s">
        <v>394</v>
      </c>
      <c r="F223" s="240" t="s">
        <v>395</v>
      </c>
      <c r="G223" s="241" t="s">
        <v>186</v>
      </c>
      <c r="H223" s="242">
        <v>7</v>
      </c>
      <c r="I223" s="243"/>
      <c r="J223" s="244">
        <f>ROUND(I223*H223,2)</f>
        <v>0</v>
      </c>
      <c r="K223" s="240" t="s">
        <v>135</v>
      </c>
      <c r="L223" s="245"/>
      <c r="M223" s="246" t="s">
        <v>21</v>
      </c>
      <c r="N223" s="247" t="s">
        <v>42</v>
      </c>
      <c r="O223" s="45"/>
      <c r="P223" s="221">
        <f>O223*H223</f>
        <v>0</v>
      </c>
      <c r="Q223" s="221">
        <v>0.00958</v>
      </c>
      <c r="R223" s="221">
        <f>Q223*H223</f>
        <v>0.067059999999999995</v>
      </c>
      <c r="S223" s="221">
        <v>0</v>
      </c>
      <c r="T223" s="222">
        <f>S223*H223</f>
        <v>0</v>
      </c>
      <c r="AR223" s="22" t="s">
        <v>320</v>
      </c>
      <c r="AT223" s="22" t="s">
        <v>321</v>
      </c>
      <c r="AU223" s="22" t="s">
        <v>83</v>
      </c>
      <c r="AY223" s="22" t="s">
        <v>129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22" t="s">
        <v>76</v>
      </c>
      <c r="BK223" s="223">
        <f>ROUND(I223*H223,2)</f>
        <v>0</v>
      </c>
      <c r="BL223" s="22" t="s">
        <v>224</v>
      </c>
      <c r="BM223" s="22" t="s">
        <v>396</v>
      </c>
    </row>
    <row r="224" s="1" customFormat="1">
      <c r="B224" s="44"/>
      <c r="C224" s="72"/>
      <c r="D224" s="224" t="s">
        <v>138</v>
      </c>
      <c r="E224" s="72"/>
      <c r="F224" s="225" t="s">
        <v>395</v>
      </c>
      <c r="G224" s="72"/>
      <c r="H224" s="72"/>
      <c r="I224" s="183"/>
      <c r="J224" s="72"/>
      <c r="K224" s="72"/>
      <c r="L224" s="70"/>
      <c r="M224" s="226"/>
      <c r="N224" s="45"/>
      <c r="O224" s="45"/>
      <c r="P224" s="45"/>
      <c r="Q224" s="45"/>
      <c r="R224" s="45"/>
      <c r="S224" s="45"/>
      <c r="T224" s="93"/>
      <c r="AT224" s="22" t="s">
        <v>138</v>
      </c>
      <c r="AU224" s="22" t="s">
        <v>83</v>
      </c>
    </row>
    <row r="225" s="10" customFormat="1" ht="29.88" customHeight="1">
      <c r="B225" s="196"/>
      <c r="C225" s="197"/>
      <c r="D225" s="198" t="s">
        <v>70</v>
      </c>
      <c r="E225" s="210" t="s">
        <v>397</v>
      </c>
      <c r="F225" s="210" t="s">
        <v>398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SUM(P226:P279)</f>
        <v>0</v>
      </c>
      <c r="Q225" s="204"/>
      <c r="R225" s="205">
        <f>SUM(R226:R279)</f>
        <v>20.47736467</v>
      </c>
      <c r="S225" s="204"/>
      <c r="T225" s="206">
        <f>SUM(T226:T279)</f>
        <v>22.462859999999999</v>
      </c>
      <c r="AR225" s="207" t="s">
        <v>83</v>
      </c>
      <c r="AT225" s="208" t="s">
        <v>70</v>
      </c>
      <c r="AU225" s="208" t="s">
        <v>76</v>
      </c>
      <c r="AY225" s="207" t="s">
        <v>129</v>
      </c>
      <c r="BK225" s="209">
        <f>SUM(BK226:BK279)</f>
        <v>0</v>
      </c>
    </row>
    <row r="226" s="1" customFormat="1" ht="14.4" customHeight="1">
      <c r="B226" s="44"/>
      <c r="C226" s="212" t="s">
        <v>399</v>
      </c>
      <c r="D226" s="212" t="s">
        <v>131</v>
      </c>
      <c r="E226" s="213" t="s">
        <v>400</v>
      </c>
      <c r="F226" s="214" t="s">
        <v>401</v>
      </c>
      <c r="G226" s="215" t="s">
        <v>186</v>
      </c>
      <c r="H226" s="216">
        <v>1</v>
      </c>
      <c r="I226" s="217"/>
      <c r="J226" s="218">
        <f>ROUND(I226*H226,2)</f>
        <v>0</v>
      </c>
      <c r="K226" s="214" t="s">
        <v>21</v>
      </c>
      <c r="L226" s="70"/>
      <c r="M226" s="219" t="s">
        <v>21</v>
      </c>
      <c r="N226" s="220" t="s">
        <v>42</v>
      </c>
      <c r="O226" s="45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AR226" s="22" t="s">
        <v>224</v>
      </c>
      <c r="AT226" s="22" t="s">
        <v>131</v>
      </c>
      <c r="AU226" s="22" t="s">
        <v>83</v>
      </c>
      <c r="AY226" s="22" t="s">
        <v>129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22" t="s">
        <v>76</v>
      </c>
      <c r="BK226" s="223">
        <f>ROUND(I226*H226,2)</f>
        <v>0</v>
      </c>
      <c r="BL226" s="22" t="s">
        <v>224</v>
      </c>
      <c r="BM226" s="22" t="s">
        <v>402</v>
      </c>
    </row>
    <row r="227" s="1" customFormat="1">
      <c r="B227" s="44"/>
      <c r="C227" s="72"/>
      <c r="D227" s="224" t="s">
        <v>138</v>
      </c>
      <c r="E227" s="72"/>
      <c r="F227" s="225" t="s">
        <v>401</v>
      </c>
      <c r="G227" s="72"/>
      <c r="H227" s="72"/>
      <c r="I227" s="183"/>
      <c r="J227" s="72"/>
      <c r="K227" s="72"/>
      <c r="L227" s="70"/>
      <c r="M227" s="226"/>
      <c r="N227" s="45"/>
      <c r="O227" s="45"/>
      <c r="P227" s="45"/>
      <c r="Q227" s="45"/>
      <c r="R227" s="45"/>
      <c r="S227" s="45"/>
      <c r="T227" s="93"/>
      <c r="AT227" s="22" t="s">
        <v>138</v>
      </c>
      <c r="AU227" s="22" t="s">
        <v>83</v>
      </c>
    </row>
    <row r="228" s="1" customFormat="1" ht="14.4" customHeight="1">
      <c r="B228" s="44"/>
      <c r="C228" s="212" t="s">
        <v>403</v>
      </c>
      <c r="D228" s="212" t="s">
        <v>131</v>
      </c>
      <c r="E228" s="213" t="s">
        <v>404</v>
      </c>
      <c r="F228" s="214" t="s">
        <v>405</v>
      </c>
      <c r="G228" s="215" t="s">
        <v>186</v>
      </c>
      <c r="H228" s="216">
        <v>426</v>
      </c>
      <c r="I228" s="217"/>
      <c r="J228" s="218">
        <f>ROUND(I228*H228,2)</f>
        <v>0</v>
      </c>
      <c r="K228" s="214" t="s">
        <v>135</v>
      </c>
      <c r="L228" s="70"/>
      <c r="M228" s="219" t="s">
        <v>21</v>
      </c>
      <c r="N228" s="220" t="s">
        <v>42</v>
      </c>
      <c r="O228" s="45"/>
      <c r="P228" s="221">
        <f>O228*H228</f>
        <v>0</v>
      </c>
      <c r="Q228" s="221">
        <v>0.0026700000000000001</v>
      </c>
      <c r="R228" s="221">
        <f>Q228*H228</f>
        <v>1.1374200000000001</v>
      </c>
      <c r="S228" s="221">
        <v>0</v>
      </c>
      <c r="T228" s="222">
        <f>S228*H228</f>
        <v>0</v>
      </c>
      <c r="AR228" s="22" t="s">
        <v>224</v>
      </c>
      <c r="AT228" s="22" t="s">
        <v>131</v>
      </c>
      <c r="AU228" s="22" t="s">
        <v>83</v>
      </c>
      <c r="AY228" s="22" t="s">
        <v>129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22" t="s">
        <v>76</v>
      </c>
      <c r="BK228" s="223">
        <f>ROUND(I228*H228,2)</f>
        <v>0</v>
      </c>
      <c r="BL228" s="22" t="s">
        <v>224</v>
      </c>
      <c r="BM228" s="22" t="s">
        <v>406</v>
      </c>
    </row>
    <row r="229" s="1" customFormat="1">
      <c r="B229" s="44"/>
      <c r="C229" s="72"/>
      <c r="D229" s="224" t="s">
        <v>138</v>
      </c>
      <c r="E229" s="72"/>
      <c r="F229" s="225" t="s">
        <v>407</v>
      </c>
      <c r="G229" s="72"/>
      <c r="H229" s="72"/>
      <c r="I229" s="183"/>
      <c r="J229" s="72"/>
      <c r="K229" s="72"/>
      <c r="L229" s="70"/>
      <c r="M229" s="226"/>
      <c r="N229" s="45"/>
      <c r="O229" s="45"/>
      <c r="P229" s="45"/>
      <c r="Q229" s="45"/>
      <c r="R229" s="45"/>
      <c r="S229" s="45"/>
      <c r="T229" s="93"/>
      <c r="AT229" s="22" t="s">
        <v>138</v>
      </c>
      <c r="AU229" s="22" t="s">
        <v>83</v>
      </c>
    </row>
    <row r="230" s="11" customFormat="1">
      <c r="B230" s="227"/>
      <c r="C230" s="228"/>
      <c r="D230" s="224" t="s">
        <v>140</v>
      </c>
      <c r="E230" s="229" t="s">
        <v>21</v>
      </c>
      <c r="F230" s="230" t="s">
        <v>408</v>
      </c>
      <c r="G230" s="228"/>
      <c r="H230" s="231">
        <v>14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AT230" s="237" t="s">
        <v>140</v>
      </c>
      <c r="AU230" s="237" t="s">
        <v>83</v>
      </c>
      <c r="AV230" s="11" t="s">
        <v>83</v>
      </c>
      <c r="AW230" s="11" t="s">
        <v>35</v>
      </c>
      <c r="AX230" s="11" t="s">
        <v>71</v>
      </c>
      <c r="AY230" s="237" t="s">
        <v>129</v>
      </c>
    </row>
    <row r="231" s="11" customFormat="1">
      <c r="B231" s="227"/>
      <c r="C231" s="228"/>
      <c r="D231" s="224" t="s">
        <v>140</v>
      </c>
      <c r="E231" s="229" t="s">
        <v>21</v>
      </c>
      <c r="F231" s="230" t="s">
        <v>409</v>
      </c>
      <c r="G231" s="228"/>
      <c r="H231" s="231">
        <v>412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140</v>
      </c>
      <c r="AU231" s="237" t="s">
        <v>83</v>
      </c>
      <c r="AV231" s="11" t="s">
        <v>83</v>
      </c>
      <c r="AW231" s="11" t="s">
        <v>35</v>
      </c>
      <c r="AX231" s="11" t="s">
        <v>71</v>
      </c>
      <c r="AY231" s="237" t="s">
        <v>129</v>
      </c>
    </row>
    <row r="232" s="12" customFormat="1">
      <c r="B232" s="248"/>
      <c r="C232" s="249"/>
      <c r="D232" s="224" t="s">
        <v>140</v>
      </c>
      <c r="E232" s="250" t="s">
        <v>21</v>
      </c>
      <c r="F232" s="251" t="s">
        <v>335</v>
      </c>
      <c r="G232" s="249"/>
      <c r="H232" s="252">
        <v>426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140</v>
      </c>
      <c r="AU232" s="258" t="s">
        <v>83</v>
      </c>
      <c r="AV232" s="12" t="s">
        <v>136</v>
      </c>
      <c r="AW232" s="12" t="s">
        <v>35</v>
      </c>
      <c r="AX232" s="12" t="s">
        <v>76</v>
      </c>
      <c r="AY232" s="258" t="s">
        <v>129</v>
      </c>
    </row>
    <row r="233" s="1" customFormat="1" ht="14.4" customHeight="1">
      <c r="B233" s="44"/>
      <c r="C233" s="238" t="s">
        <v>410</v>
      </c>
      <c r="D233" s="238" t="s">
        <v>321</v>
      </c>
      <c r="E233" s="239" t="s">
        <v>411</v>
      </c>
      <c r="F233" s="240" t="s">
        <v>412</v>
      </c>
      <c r="G233" s="241" t="s">
        <v>220</v>
      </c>
      <c r="H233" s="242">
        <v>7</v>
      </c>
      <c r="I233" s="243"/>
      <c r="J233" s="244">
        <f>ROUND(I233*H233,2)</f>
        <v>0</v>
      </c>
      <c r="K233" s="240" t="s">
        <v>135</v>
      </c>
      <c r="L233" s="245"/>
      <c r="M233" s="246" t="s">
        <v>21</v>
      </c>
      <c r="N233" s="247" t="s">
        <v>42</v>
      </c>
      <c r="O233" s="45"/>
      <c r="P233" s="221">
        <f>O233*H233</f>
        <v>0</v>
      </c>
      <c r="Q233" s="221">
        <v>0.0012999999999999999</v>
      </c>
      <c r="R233" s="221">
        <f>Q233*H233</f>
        <v>0.0091000000000000004</v>
      </c>
      <c r="S233" s="221">
        <v>0</v>
      </c>
      <c r="T233" s="222">
        <f>S233*H233</f>
        <v>0</v>
      </c>
      <c r="AR233" s="22" t="s">
        <v>320</v>
      </c>
      <c r="AT233" s="22" t="s">
        <v>321</v>
      </c>
      <c r="AU233" s="22" t="s">
        <v>83</v>
      </c>
      <c r="AY233" s="22" t="s">
        <v>129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22" t="s">
        <v>76</v>
      </c>
      <c r="BK233" s="223">
        <f>ROUND(I233*H233,2)</f>
        <v>0</v>
      </c>
      <c r="BL233" s="22" t="s">
        <v>224</v>
      </c>
      <c r="BM233" s="22" t="s">
        <v>413</v>
      </c>
    </row>
    <row r="234" s="1" customFormat="1">
      <c r="B234" s="44"/>
      <c r="C234" s="72"/>
      <c r="D234" s="224" t="s">
        <v>138</v>
      </c>
      <c r="E234" s="72"/>
      <c r="F234" s="225" t="s">
        <v>412</v>
      </c>
      <c r="G234" s="72"/>
      <c r="H234" s="72"/>
      <c r="I234" s="183"/>
      <c r="J234" s="72"/>
      <c r="K234" s="72"/>
      <c r="L234" s="70"/>
      <c r="M234" s="226"/>
      <c r="N234" s="45"/>
      <c r="O234" s="45"/>
      <c r="P234" s="45"/>
      <c r="Q234" s="45"/>
      <c r="R234" s="45"/>
      <c r="S234" s="45"/>
      <c r="T234" s="93"/>
      <c r="AT234" s="22" t="s">
        <v>138</v>
      </c>
      <c r="AU234" s="22" t="s">
        <v>83</v>
      </c>
    </row>
    <row r="235" s="1" customFormat="1" ht="14.4" customHeight="1">
      <c r="B235" s="44"/>
      <c r="C235" s="238" t="s">
        <v>414</v>
      </c>
      <c r="D235" s="238" t="s">
        <v>321</v>
      </c>
      <c r="E235" s="239" t="s">
        <v>415</v>
      </c>
      <c r="F235" s="240" t="s">
        <v>416</v>
      </c>
      <c r="G235" s="241" t="s">
        <v>266</v>
      </c>
      <c r="H235" s="242">
        <v>1.1279999999999999</v>
      </c>
      <c r="I235" s="243"/>
      <c r="J235" s="244">
        <f>ROUND(I235*H235,2)</f>
        <v>0</v>
      </c>
      <c r="K235" s="240" t="s">
        <v>135</v>
      </c>
      <c r="L235" s="245"/>
      <c r="M235" s="246" t="s">
        <v>21</v>
      </c>
      <c r="N235" s="247" t="s">
        <v>42</v>
      </c>
      <c r="O235" s="45"/>
      <c r="P235" s="221">
        <f>O235*H235</f>
        <v>0</v>
      </c>
      <c r="Q235" s="221">
        <v>1</v>
      </c>
      <c r="R235" s="221">
        <f>Q235*H235</f>
        <v>1.1279999999999999</v>
      </c>
      <c r="S235" s="221">
        <v>0</v>
      </c>
      <c r="T235" s="222">
        <f>S235*H235</f>
        <v>0</v>
      </c>
      <c r="AR235" s="22" t="s">
        <v>320</v>
      </c>
      <c r="AT235" s="22" t="s">
        <v>321</v>
      </c>
      <c r="AU235" s="22" t="s">
        <v>83</v>
      </c>
      <c r="AY235" s="22" t="s">
        <v>129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22" t="s">
        <v>76</v>
      </c>
      <c r="BK235" s="223">
        <f>ROUND(I235*H235,2)</f>
        <v>0</v>
      </c>
      <c r="BL235" s="22" t="s">
        <v>224</v>
      </c>
      <c r="BM235" s="22" t="s">
        <v>417</v>
      </c>
    </row>
    <row r="236" s="1" customFormat="1">
      <c r="B236" s="44"/>
      <c r="C236" s="72"/>
      <c r="D236" s="224" t="s">
        <v>138</v>
      </c>
      <c r="E236" s="72"/>
      <c r="F236" s="225" t="s">
        <v>416</v>
      </c>
      <c r="G236" s="72"/>
      <c r="H236" s="72"/>
      <c r="I236" s="183"/>
      <c r="J236" s="72"/>
      <c r="K236" s="72"/>
      <c r="L236" s="70"/>
      <c r="M236" s="226"/>
      <c r="N236" s="45"/>
      <c r="O236" s="45"/>
      <c r="P236" s="45"/>
      <c r="Q236" s="45"/>
      <c r="R236" s="45"/>
      <c r="S236" s="45"/>
      <c r="T236" s="93"/>
      <c r="AT236" s="22" t="s">
        <v>138</v>
      </c>
      <c r="AU236" s="22" t="s">
        <v>83</v>
      </c>
    </row>
    <row r="237" s="1" customFormat="1" ht="14.4" customHeight="1">
      <c r="B237" s="44"/>
      <c r="C237" s="238" t="s">
        <v>418</v>
      </c>
      <c r="D237" s="238" t="s">
        <v>321</v>
      </c>
      <c r="E237" s="239" t="s">
        <v>419</v>
      </c>
      <c r="F237" s="240" t="s">
        <v>420</v>
      </c>
      <c r="G237" s="241" t="s">
        <v>421</v>
      </c>
      <c r="H237" s="242">
        <v>0.14000000000000001</v>
      </c>
      <c r="I237" s="243"/>
      <c r="J237" s="244">
        <f>ROUND(I237*H237,2)</f>
        <v>0</v>
      </c>
      <c r="K237" s="240" t="s">
        <v>135</v>
      </c>
      <c r="L237" s="245"/>
      <c r="M237" s="246" t="s">
        <v>21</v>
      </c>
      <c r="N237" s="247" t="s">
        <v>42</v>
      </c>
      <c r="O237" s="45"/>
      <c r="P237" s="221">
        <f>O237*H237</f>
        <v>0</v>
      </c>
      <c r="Q237" s="221">
        <v>0.0033300000000000001</v>
      </c>
      <c r="R237" s="221">
        <f>Q237*H237</f>
        <v>0.00046620000000000006</v>
      </c>
      <c r="S237" s="221">
        <v>0</v>
      </c>
      <c r="T237" s="222">
        <f>S237*H237</f>
        <v>0</v>
      </c>
      <c r="AR237" s="22" t="s">
        <v>320</v>
      </c>
      <c r="AT237" s="22" t="s">
        <v>321</v>
      </c>
      <c r="AU237" s="22" t="s">
        <v>83</v>
      </c>
      <c r="AY237" s="22" t="s">
        <v>129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22" t="s">
        <v>76</v>
      </c>
      <c r="BK237" s="223">
        <f>ROUND(I237*H237,2)</f>
        <v>0</v>
      </c>
      <c r="BL237" s="22" t="s">
        <v>224</v>
      </c>
      <c r="BM237" s="22" t="s">
        <v>422</v>
      </c>
    </row>
    <row r="238" s="1" customFormat="1">
      <c r="B238" s="44"/>
      <c r="C238" s="72"/>
      <c r="D238" s="224" t="s">
        <v>138</v>
      </c>
      <c r="E238" s="72"/>
      <c r="F238" s="225" t="s">
        <v>420</v>
      </c>
      <c r="G238" s="72"/>
      <c r="H238" s="72"/>
      <c r="I238" s="183"/>
      <c r="J238" s="72"/>
      <c r="K238" s="72"/>
      <c r="L238" s="70"/>
      <c r="M238" s="226"/>
      <c r="N238" s="45"/>
      <c r="O238" s="45"/>
      <c r="P238" s="45"/>
      <c r="Q238" s="45"/>
      <c r="R238" s="45"/>
      <c r="S238" s="45"/>
      <c r="T238" s="93"/>
      <c r="AT238" s="22" t="s">
        <v>138</v>
      </c>
      <c r="AU238" s="22" t="s">
        <v>83</v>
      </c>
    </row>
    <row r="239" s="1" customFormat="1" ht="14.4" customHeight="1">
      <c r="B239" s="44"/>
      <c r="C239" s="212" t="s">
        <v>423</v>
      </c>
      <c r="D239" s="212" t="s">
        <v>131</v>
      </c>
      <c r="E239" s="213" t="s">
        <v>424</v>
      </c>
      <c r="F239" s="214" t="s">
        <v>425</v>
      </c>
      <c r="G239" s="215" t="s">
        <v>186</v>
      </c>
      <c r="H239" s="216">
        <v>187</v>
      </c>
      <c r="I239" s="217"/>
      <c r="J239" s="218">
        <f>ROUND(I239*H239,2)</f>
        <v>0</v>
      </c>
      <c r="K239" s="214" t="s">
        <v>135</v>
      </c>
      <c r="L239" s="70"/>
      <c r="M239" s="219" t="s">
        <v>21</v>
      </c>
      <c r="N239" s="220" t="s">
        <v>42</v>
      </c>
      <c r="O239" s="45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AR239" s="22" t="s">
        <v>224</v>
      </c>
      <c r="AT239" s="22" t="s">
        <v>131</v>
      </c>
      <c r="AU239" s="22" t="s">
        <v>83</v>
      </c>
      <c r="AY239" s="22" t="s">
        <v>129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22" t="s">
        <v>76</v>
      </c>
      <c r="BK239" s="223">
        <f>ROUND(I239*H239,2)</f>
        <v>0</v>
      </c>
      <c r="BL239" s="22" t="s">
        <v>224</v>
      </c>
      <c r="BM239" s="22" t="s">
        <v>426</v>
      </c>
    </row>
    <row r="240" s="1" customFormat="1">
      <c r="B240" s="44"/>
      <c r="C240" s="72"/>
      <c r="D240" s="224" t="s">
        <v>138</v>
      </c>
      <c r="E240" s="72"/>
      <c r="F240" s="225" t="s">
        <v>427</v>
      </c>
      <c r="G240" s="72"/>
      <c r="H240" s="72"/>
      <c r="I240" s="183"/>
      <c r="J240" s="72"/>
      <c r="K240" s="72"/>
      <c r="L240" s="70"/>
      <c r="M240" s="226"/>
      <c r="N240" s="45"/>
      <c r="O240" s="45"/>
      <c r="P240" s="45"/>
      <c r="Q240" s="45"/>
      <c r="R240" s="45"/>
      <c r="S240" s="45"/>
      <c r="T240" s="93"/>
      <c r="AT240" s="22" t="s">
        <v>138</v>
      </c>
      <c r="AU240" s="22" t="s">
        <v>83</v>
      </c>
    </row>
    <row r="241" s="1" customFormat="1" ht="14.4" customHeight="1">
      <c r="B241" s="44"/>
      <c r="C241" s="238" t="s">
        <v>428</v>
      </c>
      <c r="D241" s="238" t="s">
        <v>321</v>
      </c>
      <c r="E241" s="239" t="s">
        <v>429</v>
      </c>
      <c r="F241" s="240" t="s">
        <v>430</v>
      </c>
      <c r="G241" s="241" t="s">
        <v>220</v>
      </c>
      <c r="H241" s="242">
        <v>37.399999999999999</v>
      </c>
      <c r="I241" s="243"/>
      <c r="J241" s="244">
        <f>ROUND(I241*H241,2)</f>
        <v>0</v>
      </c>
      <c r="K241" s="240" t="s">
        <v>135</v>
      </c>
      <c r="L241" s="245"/>
      <c r="M241" s="246" t="s">
        <v>21</v>
      </c>
      <c r="N241" s="247" t="s">
        <v>42</v>
      </c>
      <c r="O241" s="45"/>
      <c r="P241" s="221">
        <f>O241*H241</f>
        <v>0</v>
      </c>
      <c r="Q241" s="221">
        <v>0.00029</v>
      </c>
      <c r="R241" s="221">
        <f>Q241*H241</f>
        <v>0.010846</v>
      </c>
      <c r="S241" s="221">
        <v>0</v>
      </c>
      <c r="T241" s="222">
        <f>S241*H241</f>
        <v>0</v>
      </c>
      <c r="AR241" s="22" t="s">
        <v>320</v>
      </c>
      <c r="AT241" s="22" t="s">
        <v>321</v>
      </c>
      <c r="AU241" s="22" t="s">
        <v>83</v>
      </c>
      <c r="AY241" s="22" t="s">
        <v>129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22" t="s">
        <v>76</v>
      </c>
      <c r="BK241" s="223">
        <f>ROUND(I241*H241,2)</f>
        <v>0</v>
      </c>
      <c r="BL241" s="22" t="s">
        <v>224</v>
      </c>
      <c r="BM241" s="22" t="s">
        <v>431</v>
      </c>
    </row>
    <row r="242" s="1" customFormat="1">
      <c r="B242" s="44"/>
      <c r="C242" s="72"/>
      <c r="D242" s="224" t="s">
        <v>138</v>
      </c>
      <c r="E242" s="72"/>
      <c r="F242" s="225" t="s">
        <v>430</v>
      </c>
      <c r="G242" s="72"/>
      <c r="H242" s="72"/>
      <c r="I242" s="183"/>
      <c r="J242" s="72"/>
      <c r="K242" s="72"/>
      <c r="L242" s="70"/>
      <c r="M242" s="226"/>
      <c r="N242" s="45"/>
      <c r="O242" s="45"/>
      <c r="P242" s="45"/>
      <c r="Q242" s="45"/>
      <c r="R242" s="45"/>
      <c r="S242" s="45"/>
      <c r="T242" s="93"/>
      <c r="AT242" s="22" t="s">
        <v>138</v>
      </c>
      <c r="AU242" s="22" t="s">
        <v>83</v>
      </c>
    </row>
    <row r="243" s="11" customFormat="1">
      <c r="B243" s="227"/>
      <c r="C243" s="228"/>
      <c r="D243" s="224" t="s">
        <v>140</v>
      </c>
      <c r="E243" s="229" t="s">
        <v>21</v>
      </c>
      <c r="F243" s="230" t="s">
        <v>432</v>
      </c>
      <c r="G243" s="228"/>
      <c r="H243" s="231">
        <v>37.399999999999999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140</v>
      </c>
      <c r="AU243" s="237" t="s">
        <v>83</v>
      </c>
      <c r="AV243" s="11" t="s">
        <v>83</v>
      </c>
      <c r="AW243" s="11" t="s">
        <v>35</v>
      </c>
      <c r="AX243" s="11" t="s">
        <v>76</v>
      </c>
      <c r="AY243" s="237" t="s">
        <v>129</v>
      </c>
    </row>
    <row r="244" s="1" customFormat="1" ht="14.4" customHeight="1">
      <c r="B244" s="44"/>
      <c r="C244" s="238" t="s">
        <v>433</v>
      </c>
      <c r="D244" s="238" t="s">
        <v>321</v>
      </c>
      <c r="E244" s="239" t="s">
        <v>434</v>
      </c>
      <c r="F244" s="240" t="s">
        <v>435</v>
      </c>
      <c r="G244" s="241" t="s">
        <v>421</v>
      </c>
      <c r="H244" s="242">
        <v>0.374</v>
      </c>
      <c r="I244" s="243"/>
      <c r="J244" s="244">
        <f>ROUND(I244*H244,2)</f>
        <v>0</v>
      </c>
      <c r="K244" s="240" t="s">
        <v>135</v>
      </c>
      <c r="L244" s="245"/>
      <c r="M244" s="246" t="s">
        <v>21</v>
      </c>
      <c r="N244" s="247" t="s">
        <v>42</v>
      </c>
      <c r="O244" s="45"/>
      <c r="P244" s="221">
        <f>O244*H244</f>
        <v>0</v>
      </c>
      <c r="Q244" s="221">
        <v>0.00021000000000000001</v>
      </c>
      <c r="R244" s="221">
        <f>Q244*H244</f>
        <v>7.8540000000000004E-05</v>
      </c>
      <c r="S244" s="221">
        <v>0</v>
      </c>
      <c r="T244" s="222">
        <f>S244*H244</f>
        <v>0</v>
      </c>
      <c r="AR244" s="22" t="s">
        <v>320</v>
      </c>
      <c r="AT244" s="22" t="s">
        <v>321</v>
      </c>
      <c r="AU244" s="22" t="s">
        <v>83</v>
      </c>
      <c r="AY244" s="22" t="s">
        <v>129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22" t="s">
        <v>76</v>
      </c>
      <c r="BK244" s="223">
        <f>ROUND(I244*H244,2)</f>
        <v>0</v>
      </c>
      <c r="BL244" s="22" t="s">
        <v>224</v>
      </c>
      <c r="BM244" s="22" t="s">
        <v>436</v>
      </c>
    </row>
    <row r="245" s="1" customFormat="1">
      <c r="B245" s="44"/>
      <c r="C245" s="72"/>
      <c r="D245" s="224" t="s">
        <v>138</v>
      </c>
      <c r="E245" s="72"/>
      <c r="F245" s="225" t="s">
        <v>435</v>
      </c>
      <c r="G245" s="72"/>
      <c r="H245" s="72"/>
      <c r="I245" s="183"/>
      <c r="J245" s="72"/>
      <c r="K245" s="72"/>
      <c r="L245" s="70"/>
      <c r="M245" s="226"/>
      <c r="N245" s="45"/>
      <c r="O245" s="45"/>
      <c r="P245" s="45"/>
      <c r="Q245" s="45"/>
      <c r="R245" s="45"/>
      <c r="S245" s="45"/>
      <c r="T245" s="93"/>
      <c r="AT245" s="22" t="s">
        <v>138</v>
      </c>
      <c r="AU245" s="22" t="s">
        <v>83</v>
      </c>
    </row>
    <row r="246" s="11" customFormat="1">
      <c r="B246" s="227"/>
      <c r="C246" s="228"/>
      <c r="D246" s="224" t="s">
        <v>140</v>
      </c>
      <c r="E246" s="229" t="s">
        <v>21</v>
      </c>
      <c r="F246" s="230" t="s">
        <v>437</v>
      </c>
      <c r="G246" s="228"/>
      <c r="H246" s="231">
        <v>0.374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140</v>
      </c>
      <c r="AU246" s="237" t="s">
        <v>83</v>
      </c>
      <c r="AV246" s="11" t="s">
        <v>83</v>
      </c>
      <c r="AW246" s="11" t="s">
        <v>35</v>
      </c>
      <c r="AX246" s="11" t="s">
        <v>76</v>
      </c>
      <c r="AY246" s="237" t="s">
        <v>129</v>
      </c>
    </row>
    <row r="247" s="1" customFormat="1" ht="14.4" customHeight="1">
      <c r="B247" s="44"/>
      <c r="C247" s="238" t="s">
        <v>438</v>
      </c>
      <c r="D247" s="238" t="s">
        <v>321</v>
      </c>
      <c r="E247" s="239" t="s">
        <v>439</v>
      </c>
      <c r="F247" s="240" t="s">
        <v>440</v>
      </c>
      <c r="G247" s="241" t="s">
        <v>421</v>
      </c>
      <c r="H247" s="242">
        <v>0.374</v>
      </c>
      <c r="I247" s="243"/>
      <c r="J247" s="244">
        <f>ROUND(I247*H247,2)</f>
        <v>0</v>
      </c>
      <c r="K247" s="240" t="s">
        <v>135</v>
      </c>
      <c r="L247" s="245"/>
      <c r="M247" s="246" t="s">
        <v>21</v>
      </c>
      <c r="N247" s="247" t="s">
        <v>42</v>
      </c>
      <c r="O247" s="45"/>
      <c r="P247" s="221">
        <f>O247*H247</f>
        <v>0</v>
      </c>
      <c r="Q247" s="221">
        <v>0.00022000000000000001</v>
      </c>
      <c r="R247" s="221">
        <f>Q247*H247</f>
        <v>8.2280000000000005E-05</v>
      </c>
      <c r="S247" s="221">
        <v>0</v>
      </c>
      <c r="T247" s="222">
        <f>S247*H247</f>
        <v>0</v>
      </c>
      <c r="AR247" s="22" t="s">
        <v>320</v>
      </c>
      <c r="AT247" s="22" t="s">
        <v>321</v>
      </c>
      <c r="AU247" s="22" t="s">
        <v>83</v>
      </c>
      <c r="AY247" s="22" t="s">
        <v>129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22" t="s">
        <v>76</v>
      </c>
      <c r="BK247" s="223">
        <f>ROUND(I247*H247,2)</f>
        <v>0</v>
      </c>
      <c r="BL247" s="22" t="s">
        <v>224</v>
      </c>
      <c r="BM247" s="22" t="s">
        <v>441</v>
      </c>
    </row>
    <row r="248" s="1" customFormat="1">
      <c r="B248" s="44"/>
      <c r="C248" s="72"/>
      <c r="D248" s="224" t="s">
        <v>138</v>
      </c>
      <c r="E248" s="72"/>
      <c r="F248" s="225" t="s">
        <v>440</v>
      </c>
      <c r="G248" s="72"/>
      <c r="H248" s="72"/>
      <c r="I248" s="183"/>
      <c r="J248" s="72"/>
      <c r="K248" s="72"/>
      <c r="L248" s="70"/>
      <c r="M248" s="226"/>
      <c r="N248" s="45"/>
      <c r="O248" s="45"/>
      <c r="P248" s="45"/>
      <c r="Q248" s="45"/>
      <c r="R248" s="45"/>
      <c r="S248" s="45"/>
      <c r="T248" s="93"/>
      <c r="AT248" s="22" t="s">
        <v>138</v>
      </c>
      <c r="AU248" s="22" t="s">
        <v>83</v>
      </c>
    </row>
    <row r="249" s="1" customFormat="1" ht="22.8" customHeight="1">
      <c r="B249" s="44"/>
      <c r="C249" s="212" t="s">
        <v>442</v>
      </c>
      <c r="D249" s="212" t="s">
        <v>131</v>
      </c>
      <c r="E249" s="213" t="s">
        <v>443</v>
      </c>
      <c r="F249" s="214" t="s">
        <v>444</v>
      </c>
      <c r="G249" s="215" t="s">
        <v>134</v>
      </c>
      <c r="H249" s="216">
        <v>270.16500000000002</v>
      </c>
      <c r="I249" s="217"/>
      <c r="J249" s="218">
        <f>ROUND(I249*H249,2)</f>
        <v>0</v>
      </c>
      <c r="K249" s="214" t="s">
        <v>135</v>
      </c>
      <c r="L249" s="70"/>
      <c r="M249" s="219" t="s">
        <v>21</v>
      </c>
      <c r="N249" s="220" t="s">
        <v>42</v>
      </c>
      <c r="O249" s="45"/>
      <c r="P249" s="221">
        <f>O249*H249</f>
        <v>0</v>
      </c>
      <c r="Q249" s="221">
        <v>6.9999999999999994E-05</v>
      </c>
      <c r="R249" s="221">
        <f>Q249*H249</f>
        <v>0.018911549999999999</v>
      </c>
      <c r="S249" s="221">
        <v>0</v>
      </c>
      <c r="T249" s="222">
        <f>S249*H249</f>
        <v>0</v>
      </c>
      <c r="AR249" s="22" t="s">
        <v>224</v>
      </c>
      <c r="AT249" s="22" t="s">
        <v>131</v>
      </c>
      <c r="AU249" s="22" t="s">
        <v>83</v>
      </c>
      <c r="AY249" s="22" t="s">
        <v>129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22" t="s">
        <v>76</v>
      </c>
      <c r="BK249" s="223">
        <f>ROUND(I249*H249,2)</f>
        <v>0</v>
      </c>
      <c r="BL249" s="22" t="s">
        <v>224</v>
      </c>
      <c r="BM249" s="22" t="s">
        <v>445</v>
      </c>
    </row>
    <row r="250" s="1" customFormat="1">
      <c r="B250" s="44"/>
      <c r="C250" s="72"/>
      <c r="D250" s="224" t="s">
        <v>138</v>
      </c>
      <c r="E250" s="72"/>
      <c r="F250" s="225" t="s">
        <v>446</v>
      </c>
      <c r="G250" s="72"/>
      <c r="H250" s="72"/>
      <c r="I250" s="183"/>
      <c r="J250" s="72"/>
      <c r="K250" s="72"/>
      <c r="L250" s="70"/>
      <c r="M250" s="226"/>
      <c r="N250" s="45"/>
      <c r="O250" s="45"/>
      <c r="P250" s="45"/>
      <c r="Q250" s="45"/>
      <c r="R250" s="45"/>
      <c r="S250" s="45"/>
      <c r="T250" s="93"/>
      <c r="AT250" s="22" t="s">
        <v>138</v>
      </c>
      <c r="AU250" s="22" t="s">
        <v>83</v>
      </c>
    </row>
    <row r="251" s="1" customFormat="1" ht="14.4" customHeight="1">
      <c r="B251" s="44"/>
      <c r="C251" s="238" t="s">
        <v>447</v>
      </c>
      <c r="D251" s="238" t="s">
        <v>321</v>
      </c>
      <c r="E251" s="239" t="s">
        <v>448</v>
      </c>
      <c r="F251" s="240" t="s">
        <v>449</v>
      </c>
      <c r="G251" s="241" t="s">
        <v>134</v>
      </c>
      <c r="H251" s="242">
        <v>297.18200000000002</v>
      </c>
      <c r="I251" s="243"/>
      <c r="J251" s="244">
        <f>ROUND(I251*H251,2)</f>
        <v>0</v>
      </c>
      <c r="K251" s="240" t="s">
        <v>135</v>
      </c>
      <c r="L251" s="245"/>
      <c r="M251" s="246" t="s">
        <v>21</v>
      </c>
      <c r="N251" s="247" t="s">
        <v>42</v>
      </c>
      <c r="O251" s="45"/>
      <c r="P251" s="221">
        <f>O251*H251</f>
        <v>0</v>
      </c>
      <c r="Q251" s="221">
        <v>0.012800000000000001</v>
      </c>
      <c r="R251" s="221">
        <f>Q251*H251</f>
        <v>3.8039296000000005</v>
      </c>
      <c r="S251" s="221">
        <v>0</v>
      </c>
      <c r="T251" s="222">
        <f>S251*H251</f>
        <v>0</v>
      </c>
      <c r="AR251" s="22" t="s">
        <v>320</v>
      </c>
      <c r="AT251" s="22" t="s">
        <v>321</v>
      </c>
      <c r="AU251" s="22" t="s">
        <v>83</v>
      </c>
      <c r="AY251" s="22" t="s">
        <v>129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22" t="s">
        <v>76</v>
      </c>
      <c r="BK251" s="223">
        <f>ROUND(I251*H251,2)</f>
        <v>0</v>
      </c>
      <c r="BL251" s="22" t="s">
        <v>224</v>
      </c>
      <c r="BM251" s="22" t="s">
        <v>450</v>
      </c>
    </row>
    <row r="252" s="1" customFormat="1">
      <c r="B252" s="44"/>
      <c r="C252" s="72"/>
      <c r="D252" s="224" t="s">
        <v>138</v>
      </c>
      <c r="E252" s="72"/>
      <c r="F252" s="225" t="s">
        <v>449</v>
      </c>
      <c r="G252" s="72"/>
      <c r="H252" s="72"/>
      <c r="I252" s="183"/>
      <c r="J252" s="72"/>
      <c r="K252" s="72"/>
      <c r="L252" s="70"/>
      <c r="M252" s="226"/>
      <c r="N252" s="45"/>
      <c r="O252" s="45"/>
      <c r="P252" s="45"/>
      <c r="Q252" s="45"/>
      <c r="R252" s="45"/>
      <c r="S252" s="45"/>
      <c r="T252" s="93"/>
      <c r="AT252" s="22" t="s">
        <v>138</v>
      </c>
      <c r="AU252" s="22" t="s">
        <v>83</v>
      </c>
    </row>
    <row r="253" s="11" customFormat="1">
      <c r="B253" s="227"/>
      <c r="C253" s="228"/>
      <c r="D253" s="224" t="s">
        <v>140</v>
      </c>
      <c r="E253" s="228"/>
      <c r="F253" s="230" t="s">
        <v>451</v>
      </c>
      <c r="G253" s="228"/>
      <c r="H253" s="231">
        <v>297.18200000000002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140</v>
      </c>
      <c r="AU253" s="237" t="s">
        <v>83</v>
      </c>
      <c r="AV253" s="11" t="s">
        <v>83</v>
      </c>
      <c r="AW253" s="11" t="s">
        <v>6</v>
      </c>
      <c r="AX253" s="11" t="s">
        <v>76</v>
      </c>
      <c r="AY253" s="237" t="s">
        <v>129</v>
      </c>
    </row>
    <row r="254" s="1" customFormat="1" ht="22.8" customHeight="1">
      <c r="B254" s="44"/>
      <c r="C254" s="212" t="s">
        <v>452</v>
      </c>
      <c r="D254" s="212" t="s">
        <v>131</v>
      </c>
      <c r="E254" s="213" t="s">
        <v>453</v>
      </c>
      <c r="F254" s="214" t="s">
        <v>454</v>
      </c>
      <c r="G254" s="215" t="s">
        <v>220</v>
      </c>
      <c r="H254" s="216">
        <v>81.200000000000003</v>
      </c>
      <c r="I254" s="217"/>
      <c r="J254" s="218">
        <f>ROUND(I254*H254,2)</f>
        <v>0</v>
      </c>
      <c r="K254" s="214" t="s">
        <v>135</v>
      </c>
      <c r="L254" s="70"/>
      <c r="M254" s="219" t="s">
        <v>21</v>
      </c>
      <c r="N254" s="220" t="s">
        <v>42</v>
      </c>
      <c r="O254" s="45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AR254" s="22" t="s">
        <v>224</v>
      </c>
      <c r="AT254" s="22" t="s">
        <v>131</v>
      </c>
      <c r="AU254" s="22" t="s">
        <v>83</v>
      </c>
      <c r="AY254" s="22" t="s">
        <v>129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22" t="s">
        <v>76</v>
      </c>
      <c r="BK254" s="223">
        <f>ROUND(I254*H254,2)</f>
        <v>0</v>
      </c>
      <c r="BL254" s="22" t="s">
        <v>224</v>
      </c>
      <c r="BM254" s="22" t="s">
        <v>455</v>
      </c>
    </row>
    <row r="255" s="1" customFormat="1">
      <c r="B255" s="44"/>
      <c r="C255" s="72"/>
      <c r="D255" s="224" t="s">
        <v>138</v>
      </c>
      <c r="E255" s="72"/>
      <c r="F255" s="225" t="s">
        <v>456</v>
      </c>
      <c r="G255" s="72"/>
      <c r="H255" s="72"/>
      <c r="I255" s="183"/>
      <c r="J255" s="72"/>
      <c r="K255" s="72"/>
      <c r="L255" s="70"/>
      <c r="M255" s="226"/>
      <c r="N255" s="45"/>
      <c r="O255" s="45"/>
      <c r="P255" s="45"/>
      <c r="Q255" s="45"/>
      <c r="R255" s="45"/>
      <c r="S255" s="45"/>
      <c r="T255" s="93"/>
      <c r="AT255" s="22" t="s">
        <v>138</v>
      </c>
      <c r="AU255" s="22" t="s">
        <v>83</v>
      </c>
    </row>
    <row r="256" s="11" customFormat="1">
      <c r="B256" s="227"/>
      <c r="C256" s="228"/>
      <c r="D256" s="224" t="s">
        <v>140</v>
      </c>
      <c r="E256" s="229" t="s">
        <v>21</v>
      </c>
      <c r="F256" s="230" t="s">
        <v>457</v>
      </c>
      <c r="G256" s="228"/>
      <c r="H256" s="231">
        <v>64.400000000000006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140</v>
      </c>
      <c r="AU256" s="237" t="s">
        <v>83</v>
      </c>
      <c r="AV256" s="11" t="s">
        <v>83</v>
      </c>
      <c r="AW256" s="11" t="s">
        <v>35</v>
      </c>
      <c r="AX256" s="11" t="s">
        <v>71</v>
      </c>
      <c r="AY256" s="237" t="s">
        <v>129</v>
      </c>
    </row>
    <row r="257" s="11" customFormat="1">
      <c r="B257" s="227"/>
      <c r="C257" s="228"/>
      <c r="D257" s="224" t="s">
        <v>140</v>
      </c>
      <c r="E257" s="229" t="s">
        <v>21</v>
      </c>
      <c r="F257" s="230" t="s">
        <v>458</v>
      </c>
      <c r="G257" s="228"/>
      <c r="H257" s="231">
        <v>16.800000000000001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140</v>
      </c>
      <c r="AU257" s="237" t="s">
        <v>83</v>
      </c>
      <c r="AV257" s="11" t="s">
        <v>83</v>
      </c>
      <c r="AW257" s="11" t="s">
        <v>35</v>
      </c>
      <c r="AX257" s="11" t="s">
        <v>71</v>
      </c>
      <c r="AY257" s="237" t="s">
        <v>129</v>
      </c>
    </row>
    <row r="258" s="12" customFormat="1">
      <c r="B258" s="248"/>
      <c r="C258" s="249"/>
      <c r="D258" s="224" t="s">
        <v>140</v>
      </c>
      <c r="E258" s="250" t="s">
        <v>21</v>
      </c>
      <c r="F258" s="251" t="s">
        <v>335</v>
      </c>
      <c r="G258" s="249"/>
      <c r="H258" s="252">
        <v>81.200000000000003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AT258" s="258" t="s">
        <v>140</v>
      </c>
      <c r="AU258" s="258" t="s">
        <v>83</v>
      </c>
      <c r="AV258" s="12" t="s">
        <v>136</v>
      </c>
      <c r="AW258" s="12" t="s">
        <v>35</v>
      </c>
      <c r="AX258" s="12" t="s">
        <v>76</v>
      </c>
      <c r="AY258" s="258" t="s">
        <v>129</v>
      </c>
    </row>
    <row r="259" s="1" customFormat="1" ht="14.4" customHeight="1">
      <c r="B259" s="44"/>
      <c r="C259" s="238" t="s">
        <v>459</v>
      </c>
      <c r="D259" s="238" t="s">
        <v>321</v>
      </c>
      <c r="E259" s="239" t="s">
        <v>460</v>
      </c>
      <c r="F259" s="240" t="s">
        <v>461</v>
      </c>
      <c r="G259" s="241" t="s">
        <v>150</v>
      </c>
      <c r="H259" s="242">
        <v>1.917</v>
      </c>
      <c r="I259" s="243"/>
      <c r="J259" s="244">
        <f>ROUND(I259*H259,2)</f>
        <v>0</v>
      </c>
      <c r="K259" s="240" t="s">
        <v>135</v>
      </c>
      <c r="L259" s="245"/>
      <c r="M259" s="246" t="s">
        <v>21</v>
      </c>
      <c r="N259" s="247" t="s">
        <v>42</v>
      </c>
      <c r="O259" s="45"/>
      <c r="P259" s="221">
        <f>O259*H259</f>
        <v>0</v>
      </c>
      <c r="Q259" s="221">
        <v>0.55000000000000004</v>
      </c>
      <c r="R259" s="221">
        <f>Q259*H259</f>
        <v>1.0543500000000001</v>
      </c>
      <c r="S259" s="221">
        <v>0</v>
      </c>
      <c r="T259" s="222">
        <f>S259*H259</f>
        <v>0</v>
      </c>
      <c r="AR259" s="22" t="s">
        <v>320</v>
      </c>
      <c r="AT259" s="22" t="s">
        <v>321</v>
      </c>
      <c r="AU259" s="22" t="s">
        <v>83</v>
      </c>
      <c r="AY259" s="22" t="s">
        <v>129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22" t="s">
        <v>76</v>
      </c>
      <c r="BK259" s="223">
        <f>ROUND(I259*H259,2)</f>
        <v>0</v>
      </c>
      <c r="BL259" s="22" t="s">
        <v>224</v>
      </c>
      <c r="BM259" s="22" t="s">
        <v>462</v>
      </c>
    </row>
    <row r="260" s="1" customFormat="1">
      <c r="B260" s="44"/>
      <c r="C260" s="72"/>
      <c r="D260" s="224" t="s">
        <v>138</v>
      </c>
      <c r="E260" s="72"/>
      <c r="F260" s="225" t="s">
        <v>461</v>
      </c>
      <c r="G260" s="72"/>
      <c r="H260" s="72"/>
      <c r="I260" s="183"/>
      <c r="J260" s="72"/>
      <c r="K260" s="72"/>
      <c r="L260" s="70"/>
      <c r="M260" s="226"/>
      <c r="N260" s="45"/>
      <c r="O260" s="45"/>
      <c r="P260" s="45"/>
      <c r="Q260" s="45"/>
      <c r="R260" s="45"/>
      <c r="S260" s="45"/>
      <c r="T260" s="93"/>
      <c r="AT260" s="22" t="s">
        <v>138</v>
      </c>
      <c r="AU260" s="22" t="s">
        <v>83</v>
      </c>
    </row>
    <row r="261" s="11" customFormat="1">
      <c r="B261" s="227"/>
      <c r="C261" s="228"/>
      <c r="D261" s="224" t="s">
        <v>140</v>
      </c>
      <c r="E261" s="229" t="s">
        <v>21</v>
      </c>
      <c r="F261" s="230" t="s">
        <v>463</v>
      </c>
      <c r="G261" s="228"/>
      <c r="H261" s="231">
        <v>1.8260000000000001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140</v>
      </c>
      <c r="AU261" s="237" t="s">
        <v>83</v>
      </c>
      <c r="AV261" s="11" t="s">
        <v>83</v>
      </c>
      <c r="AW261" s="11" t="s">
        <v>35</v>
      </c>
      <c r="AX261" s="11" t="s">
        <v>76</v>
      </c>
      <c r="AY261" s="237" t="s">
        <v>129</v>
      </c>
    </row>
    <row r="262" s="11" customFormat="1">
      <c r="B262" s="227"/>
      <c r="C262" s="228"/>
      <c r="D262" s="224" t="s">
        <v>140</v>
      </c>
      <c r="E262" s="228"/>
      <c r="F262" s="230" t="s">
        <v>464</v>
      </c>
      <c r="G262" s="228"/>
      <c r="H262" s="231">
        <v>1.917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140</v>
      </c>
      <c r="AU262" s="237" t="s">
        <v>83</v>
      </c>
      <c r="AV262" s="11" t="s">
        <v>83</v>
      </c>
      <c r="AW262" s="11" t="s">
        <v>6</v>
      </c>
      <c r="AX262" s="11" t="s">
        <v>76</v>
      </c>
      <c r="AY262" s="237" t="s">
        <v>129</v>
      </c>
    </row>
    <row r="263" s="1" customFormat="1" ht="22.8" customHeight="1">
      <c r="B263" s="44"/>
      <c r="C263" s="212" t="s">
        <v>465</v>
      </c>
      <c r="D263" s="212" t="s">
        <v>131</v>
      </c>
      <c r="E263" s="213" t="s">
        <v>466</v>
      </c>
      <c r="F263" s="214" t="s">
        <v>467</v>
      </c>
      <c r="G263" s="215" t="s">
        <v>134</v>
      </c>
      <c r="H263" s="216">
        <v>1387.625</v>
      </c>
      <c r="I263" s="217"/>
      <c r="J263" s="218">
        <f>ROUND(I263*H263,2)</f>
        <v>0</v>
      </c>
      <c r="K263" s="214" t="s">
        <v>135</v>
      </c>
      <c r="L263" s="70"/>
      <c r="M263" s="219" t="s">
        <v>21</v>
      </c>
      <c r="N263" s="220" t="s">
        <v>42</v>
      </c>
      <c r="O263" s="45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AR263" s="22" t="s">
        <v>224</v>
      </c>
      <c r="AT263" s="22" t="s">
        <v>131</v>
      </c>
      <c r="AU263" s="22" t="s">
        <v>83</v>
      </c>
      <c r="AY263" s="22" t="s">
        <v>129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22" t="s">
        <v>76</v>
      </c>
      <c r="BK263" s="223">
        <f>ROUND(I263*H263,2)</f>
        <v>0</v>
      </c>
      <c r="BL263" s="22" t="s">
        <v>224</v>
      </c>
      <c r="BM263" s="22" t="s">
        <v>468</v>
      </c>
    </row>
    <row r="264" s="1" customFormat="1">
      <c r="B264" s="44"/>
      <c r="C264" s="72"/>
      <c r="D264" s="224" t="s">
        <v>138</v>
      </c>
      <c r="E264" s="72"/>
      <c r="F264" s="225" t="s">
        <v>469</v>
      </c>
      <c r="G264" s="72"/>
      <c r="H264" s="72"/>
      <c r="I264" s="183"/>
      <c r="J264" s="72"/>
      <c r="K264" s="72"/>
      <c r="L264" s="70"/>
      <c r="M264" s="226"/>
      <c r="N264" s="45"/>
      <c r="O264" s="45"/>
      <c r="P264" s="45"/>
      <c r="Q264" s="45"/>
      <c r="R264" s="45"/>
      <c r="S264" s="45"/>
      <c r="T264" s="93"/>
      <c r="AT264" s="22" t="s">
        <v>138</v>
      </c>
      <c r="AU264" s="22" t="s">
        <v>83</v>
      </c>
    </row>
    <row r="265" s="1" customFormat="1" ht="14.4" customHeight="1">
      <c r="B265" s="44"/>
      <c r="C265" s="238" t="s">
        <v>470</v>
      </c>
      <c r="D265" s="238" t="s">
        <v>321</v>
      </c>
      <c r="E265" s="239" t="s">
        <v>471</v>
      </c>
      <c r="F265" s="240" t="s">
        <v>472</v>
      </c>
      <c r="G265" s="241" t="s">
        <v>150</v>
      </c>
      <c r="H265" s="242">
        <v>19.588000000000001</v>
      </c>
      <c r="I265" s="243"/>
      <c r="J265" s="244">
        <f>ROUND(I265*H265,2)</f>
        <v>0</v>
      </c>
      <c r="K265" s="240" t="s">
        <v>135</v>
      </c>
      <c r="L265" s="245"/>
      <c r="M265" s="246" t="s">
        <v>21</v>
      </c>
      <c r="N265" s="247" t="s">
        <v>42</v>
      </c>
      <c r="O265" s="45"/>
      <c r="P265" s="221">
        <f>O265*H265</f>
        <v>0</v>
      </c>
      <c r="Q265" s="221">
        <v>0.55000000000000004</v>
      </c>
      <c r="R265" s="221">
        <f>Q265*H265</f>
        <v>10.773400000000001</v>
      </c>
      <c r="S265" s="221">
        <v>0</v>
      </c>
      <c r="T265" s="222">
        <f>S265*H265</f>
        <v>0</v>
      </c>
      <c r="AR265" s="22" t="s">
        <v>320</v>
      </c>
      <c r="AT265" s="22" t="s">
        <v>321</v>
      </c>
      <c r="AU265" s="22" t="s">
        <v>83</v>
      </c>
      <c r="AY265" s="22" t="s">
        <v>129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22" t="s">
        <v>76</v>
      </c>
      <c r="BK265" s="223">
        <f>ROUND(I265*H265,2)</f>
        <v>0</v>
      </c>
      <c r="BL265" s="22" t="s">
        <v>224</v>
      </c>
      <c r="BM265" s="22" t="s">
        <v>473</v>
      </c>
    </row>
    <row r="266" s="1" customFormat="1">
      <c r="B266" s="44"/>
      <c r="C266" s="72"/>
      <c r="D266" s="224" t="s">
        <v>138</v>
      </c>
      <c r="E266" s="72"/>
      <c r="F266" s="225" t="s">
        <v>472</v>
      </c>
      <c r="G266" s="72"/>
      <c r="H266" s="72"/>
      <c r="I266" s="183"/>
      <c r="J266" s="72"/>
      <c r="K266" s="72"/>
      <c r="L266" s="70"/>
      <c r="M266" s="226"/>
      <c r="N266" s="45"/>
      <c r="O266" s="45"/>
      <c r="P266" s="45"/>
      <c r="Q266" s="45"/>
      <c r="R266" s="45"/>
      <c r="S266" s="45"/>
      <c r="T266" s="93"/>
      <c r="AT266" s="22" t="s">
        <v>138</v>
      </c>
      <c r="AU266" s="22" t="s">
        <v>83</v>
      </c>
    </row>
    <row r="267" s="11" customFormat="1">
      <c r="B267" s="227"/>
      <c r="C267" s="228"/>
      <c r="D267" s="224" t="s">
        <v>140</v>
      </c>
      <c r="E267" s="229" t="s">
        <v>21</v>
      </c>
      <c r="F267" s="230" t="s">
        <v>474</v>
      </c>
      <c r="G267" s="228"/>
      <c r="H267" s="231">
        <v>18.655000000000001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140</v>
      </c>
      <c r="AU267" s="237" t="s">
        <v>83</v>
      </c>
      <c r="AV267" s="11" t="s">
        <v>83</v>
      </c>
      <c r="AW267" s="11" t="s">
        <v>35</v>
      </c>
      <c r="AX267" s="11" t="s">
        <v>76</v>
      </c>
      <c r="AY267" s="237" t="s">
        <v>129</v>
      </c>
    </row>
    <row r="268" s="11" customFormat="1">
      <c r="B268" s="227"/>
      <c r="C268" s="228"/>
      <c r="D268" s="224" t="s">
        <v>140</v>
      </c>
      <c r="E268" s="228"/>
      <c r="F268" s="230" t="s">
        <v>475</v>
      </c>
      <c r="G268" s="228"/>
      <c r="H268" s="231">
        <v>19.588000000000001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140</v>
      </c>
      <c r="AU268" s="237" t="s">
        <v>83</v>
      </c>
      <c r="AV268" s="11" t="s">
        <v>83</v>
      </c>
      <c r="AW268" s="11" t="s">
        <v>6</v>
      </c>
      <c r="AX268" s="11" t="s">
        <v>76</v>
      </c>
      <c r="AY268" s="237" t="s">
        <v>129</v>
      </c>
    </row>
    <row r="269" s="1" customFormat="1" ht="22.8" customHeight="1">
      <c r="B269" s="44"/>
      <c r="C269" s="212" t="s">
        <v>476</v>
      </c>
      <c r="D269" s="212" t="s">
        <v>131</v>
      </c>
      <c r="E269" s="213" t="s">
        <v>477</v>
      </c>
      <c r="F269" s="214" t="s">
        <v>478</v>
      </c>
      <c r="G269" s="215" t="s">
        <v>134</v>
      </c>
      <c r="H269" s="216">
        <v>141.88</v>
      </c>
      <c r="I269" s="217"/>
      <c r="J269" s="218">
        <f>ROUND(I269*H269,2)</f>
        <v>0</v>
      </c>
      <c r="K269" s="214" t="s">
        <v>135</v>
      </c>
      <c r="L269" s="70"/>
      <c r="M269" s="219" t="s">
        <v>21</v>
      </c>
      <c r="N269" s="220" t="s">
        <v>42</v>
      </c>
      <c r="O269" s="45"/>
      <c r="P269" s="221">
        <f>O269*H269</f>
        <v>0</v>
      </c>
      <c r="Q269" s="221">
        <v>0.01346</v>
      </c>
      <c r="R269" s="221">
        <f>Q269*H269</f>
        <v>1.9097047999999999</v>
      </c>
      <c r="S269" s="221">
        <v>0</v>
      </c>
      <c r="T269" s="222">
        <f>S269*H269</f>
        <v>0</v>
      </c>
      <c r="AR269" s="22" t="s">
        <v>224</v>
      </c>
      <c r="AT269" s="22" t="s">
        <v>131</v>
      </c>
      <c r="AU269" s="22" t="s">
        <v>83</v>
      </c>
      <c r="AY269" s="22" t="s">
        <v>129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22" t="s">
        <v>76</v>
      </c>
      <c r="BK269" s="223">
        <f>ROUND(I269*H269,2)</f>
        <v>0</v>
      </c>
      <c r="BL269" s="22" t="s">
        <v>224</v>
      </c>
      <c r="BM269" s="22" t="s">
        <v>479</v>
      </c>
    </row>
    <row r="270" s="1" customFormat="1">
      <c r="B270" s="44"/>
      <c r="C270" s="72"/>
      <c r="D270" s="224" t="s">
        <v>138</v>
      </c>
      <c r="E270" s="72"/>
      <c r="F270" s="225" t="s">
        <v>480</v>
      </c>
      <c r="G270" s="72"/>
      <c r="H270" s="72"/>
      <c r="I270" s="183"/>
      <c r="J270" s="72"/>
      <c r="K270" s="72"/>
      <c r="L270" s="70"/>
      <c r="M270" s="226"/>
      <c r="N270" s="45"/>
      <c r="O270" s="45"/>
      <c r="P270" s="45"/>
      <c r="Q270" s="45"/>
      <c r="R270" s="45"/>
      <c r="S270" s="45"/>
      <c r="T270" s="93"/>
      <c r="AT270" s="22" t="s">
        <v>138</v>
      </c>
      <c r="AU270" s="22" t="s">
        <v>83</v>
      </c>
    </row>
    <row r="271" s="1" customFormat="1" ht="22.8" customHeight="1">
      <c r="B271" s="44"/>
      <c r="C271" s="212" t="s">
        <v>481</v>
      </c>
      <c r="D271" s="212" t="s">
        <v>131</v>
      </c>
      <c r="E271" s="213" t="s">
        <v>482</v>
      </c>
      <c r="F271" s="214" t="s">
        <v>483</v>
      </c>
      <c r="G271" s="215" t="s">
        <v>134</v>
      </c>
      <c r="H271" s="216">
        <v>46.990000000000002</v>
      </c>
      <c r="I271" s="217"/>
      <c r="J271" s="218">
        <f>ROUND(I271*H271,2)</f>
        <v>0</v>
      </c>
      <c r="K271" s="214" t="s">
        <v>135</v>
      </c>
      <c r="L271" s="70"/>
      <c r="M271" s="219" t="s">
        <v>21</v>
      </c>
      <c r="N271" s="220" t="s">
        <v>42</v>
      </c>
      <c r="O271" s="45"/>
      <c r="P271" s="221">
        <f>O271*H271</f>
        <v>0</v>
      </c>
      <c r="Q271" s="221">
        <v>0.013429999999999999</v>
      </c>
      <c r="R271" s="221">
        <f>Q271*H271</f>
        <v>0.63107570000000002</v>
      </c>
      <c r="S271" s="221">
        <v>0</v>
      </c>
      <c r="T271" s="222">
        <f>S271*H271</f>
        <v>0</v>
      </c>
      <c r="AR271" s="22" t="s">
        <v>224</v>
      </c>
      <c r="AT271" s="22" t="s">
        <v>131</v>
      </c>
      <c r="AU271" s="22" t="s">
        <v>83</v>
      </c>
      <c r="AY271" s="22" t="s">
        <v>129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22" t="s">
        <v>76</v>
      </c>
      <c r="BK271" s="223">
        <f>ROUND(I271*H271,2)</f>
        <v>0</v>
      </c>
      <c r="BL271" s="22" t="s">
        <v>224</v>
      </c>
      <c r="BM271" s="22" t="s">
        <v>484</v>
      </c>
    </row>
    <row r="272" s="1" customFormat="1">
      <c r="B272" s="44"/>
      <c r="C272" s="72"/>
      <c r="D272" s="224" t="s">
        <v>138</v>
      </c>
      <c r="E272" s="72"/>
      <c r="F272" s="225" t="s">
        <v>485</v>
      </c>
      <c r="G272" s="72"/>
      <c r="H272" s="72"/>
      <c r="I272" s="183"/>
      <c r="J272" s="72"/>
      <c r="K272" s="72"/>
      <c r="L272" s="70"/>
      <c r="M272" s="226"/>
      <c r="N272" s="45"/>
      <c r="O272" s="45"/>
      <c r="P272" s="45"/>
      <c r="Q272" s="45"/>
      <c r="R272" s="45"/>
      <c r="S272" s="45"/>
      <c r="T272" s="93"/>
      <c r="AT272" s="22" t="s">
        <v>138</v>
      </c>
      <c r="AU272" s="22" t="s">
        <v>83</v>
      </c>
    </row>
    <row r="273" s="1" customFormat="1" ht="22.8" customHeight="1">
      <c r="B273" s="44"/>
      <c r="C273" s="212" t="s">
        <v>486</v>
      </c>
      <c r="D273" s="212" t="s">
        <v>131</v>
      </c>
      <c r="E273" s="213" t="s">
        <v>487</v>
      </c>
      <c r="F273" s="214" t="s">
        <v>488</v>
      </c>
      <c r="G273" s="215" t="s">
        <v>220</v>
      </c>
      <c r="H273" s="216">
        <v>49.5</v>
      </c>
      <c r="I273" s="217"/>
      <c r="J273" s="218">
        <f>ROUND(I273*H273,2)</f>
        <v>0</v>
      </c>
      <c r="K273" s="214" t="s">
        <v>135</v>
      </c>
      <c r="L273" s="70"/>
      <c r="M273" s="219" t="s">
        <v>21</v>
      </c>
      <c r="N273" s="220" t="s">
        <v>42</v>
      </c>
      <c r="O273" s="45"/>
      <c r="P273" s="221">
        <f>O273*H273</f>
        <v>0</v>
      </c>
      <c r="Q273" s="221">
        <v>0</v>
      </c>
      <c r="R273" s="221">
        <f>Q273*H273</f>
        <v>0</v>
      </c>
      <c r="S273" s="221">
        <v>0.017000000000000001</v>
      </c>
      <c r="T273" s="222">
        <f>S273*H273</f>
        <v>0.84150000000000003</v>
      </c>
      <c r="AR273" s="22" t="s">
        <v>224</v>
      </c>
      <c r="AT273" s="22" t="s">
        <v>131</v>
      </c>
      <c r="AU273" s="22" t="s">
        <v>83</v>
      </c>
      <c r="AY273" s="22" t="s">
        <v>129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22" t="s">
        <v>76</v>
      </c>
      <c r="BK273" s="223">
        <f>ROUND(I273*H273,2)</f>
        <v>0</v>
      </c>
      <c r="BL273" s="22" t="s">
        <v>224</v>
      </c>
      <c r="BM273" s="22" t="s">
        <v>489</v>
      </c>
    </row>
    <row r="274" s="1" customFormat="1">
      <c r="B274" s="44"/>
      <c r="C274" s="72"/>
      <c r="D274" s="224" t="s">
        <v>138</v>
      </c>
      <c r="E274" s="72"/>
      <c r="F274" s="225" t="s">
        <v>490</v>
      </c>
      <c r="G274" s="72"/>
      <c r="H274" s="72"/>
      <c r="I274" s="183"/>
      <c r="J274" s="72"/>
      <c r="K274" s="72"/>
      <c r="L274" s="70"/>
      <c r="M274" s="226"/>
      <c r="N274" s="45"/>
      <c r="O274" s="45"/>
      <c r="P274" s="45"/>
      <c r="Q274" s="45"/>
      <c r="R274" s="45"/>
      <c r="S274" s="45"/>
      <c r="T274" s="93"/>
      <c r="AT274" s="22" t="s">
        <v>138</v>
      </c>
      <c r="AU274" s="22" t="s">
        <v>83</v>
      </c>
    </row>
    <row r="275" s="11" customFormat="1">
      <c r="B275" s="227"/>
      <c r="C275" s="228"/>
      <c r="D275" s="224" t="s">
        <v>140</v>
      </c>
      <c r="E275" s="229" t="s">
        <v>21</v>
      </c>
      <c r="F275" s="230" t="s">
        <v>491</v>
      </c>
      <c r="G275" s="228"/>
      <c r="H275" s="231">
        <v>49.5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140</v>
      </c>
      <c r="AU275" s="237" t="s">
        <v>83</v>
      </c>
      <c r="AV275" s="11" t="s">
        <v>83</v>
      </c>
      <c r="AW275" s="11" t="s">
        <v>35</v>
      </c>
      <c r="AX275" s="11" t="s">
        <v>76</v>
      </c>
      <c r="AY275" s="237" t="s">
        <v>129</v>
      </c>
    </row>
    <row r="276" s="1" customFormat="1" ht="22.8" customHeight="1">
      <c r="B276" s="44"/>
      <c r="C276" s="212" t="s">
        <v>492</v>
      </c>
      <c r="D276" s="212" t="s">
        <v>131</v>
      </c>
      <c r="E276" s="213" t="s">
        <v>493</v>
      </c>
      <c r="F276" s="214" t="s">
        <v>494</v>
      </c>
      <c r="G276" s="215" t="s">
        <v>134</v>
      </c>
      <c r="H276" s="216">
        <v>540.53399999999999</v>
      </c>
      <c r="I276" s="217"/>
      <c r="J276" s="218">
        <f>ROUND(I276*H276,2)</f>
        <v>0</v>
      </c>
      <c r="K276" s="214" t="s">
        <v>135</v>
      </c>
      <c r="L276" s="70"/>
      <c r="M276" s="219" t="s">
        <v>21</v>
      </c>
      <c r="N276" s="220" t="s">
        <v>42</v>
      </c>
      <c r="O276" s="45"/>
      <c r="P276" s="221">
        <f>O276*H276</f>
        <v>0</v>
      </c>
      <c r="Q276" s="221">
        <v>0</v>
      </c>
      <c r="R276" s="221">
        <f>Q276*H276</f>
        <v>0</v>
      </c>
      <c r="S276" s="221">
        <v>0.040000000000000001</v>
      </c>
      <c r="T276" s="222">
        <f>S276*H276</f>
        <v>21.621359999999999</v>
      </c>
      <c r="AR276" s="22" t="s">
        <v>224</v>
      </c>
      <c r="AT276" s="22" t="s">
        <v>131</v>
      </c>
      <c r="AU276" s="22" t="s">
        <v>83</v>
      </c>
      <c r="AY276" s="22" t="s">
        <v>129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22" t="s">
        <v>76</v>
      </c>
      <c r="BK276" s="223">
        <f>ROUND(I276*H276,2)</f>
        <v>0</v>
      </c>
      <c r="BL276" s="22" t="s">
        <v>224</v>
      </c>
      <c r="BM276" s="22" t="s">
        <v>495</v>
      </c>
    </row>
    <row r="277" s="1" customFormat="1">
      <c r="B277" s="44"/>
      <c r="C277" s="72"/>
      <c r="D277" s="224" t="s">
        <v>138</v>
      </c>
      <c r="E277" s="72"/>
      <c r="F277" s="225" t="s">
        <v>496</v>
      </c>
      <c r="G277" s="72"/>
      <c r="H277" s="72"/>
      <c r="I277" s="183"/>
      <c r="J277" s="72"/>
      <c r="K277" s="72"/>
      <c r="L277" s="70"/>
      <c r="M277" s="226"/>
      <c r="N277" s="45"/>
      <c r="O277" s="45"/>
      <c r="P277" s="45"/>
      <c r="Q277" s="45"/>
      <c r="R277" s="45"/>
      <c r="S277" s="45"/>
      <c r="T277" s="93"/>
      <c r="AT277" s="22" t="s">
        <v>138</v>
      </c>
      <c r="AU277" s="22" t="s">
        <v>83</v>
      </c>
    </row>
    <row r="278" s="1" customFormat="1" ht="14.4" customHeight="1">
      <c r="B278" s="44"/>
      <c r="C278" s="212" t="s">
        <v>497</v>
      </c>
      <c r="D278" s="212" t="s">
        <v>131</v>
      </c>
      <c r="E278" s="213" t="s">
        <v>498</v>
      </c>
      <c r="F278" s="214" t="s">
        <v>499</v>
      </c>
      <c r="G278" s="215" t="s">
        <v>266</v>
      </c>
      <c r="H278" s="216">
        <v>20.477</v>
      </c>
      <c r="I278" s="217"/>
      <c r="J278" s="218">
        <f>ROUND(I278*H278,2)</f>
        <v>0</v>
      </c>
      <c r="K278" s="214" t="s">
        <v>135</v>
      </c>
      <c r="L278" s="70"/>
      <c r="M278" s="219" t="s">
        <v>21</v>
      </c>
      <c r="N278" s="220" t="s">
        <v>42</v>
      </c>
      <c r="O278" s="45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AR278" s="22" t="s">
        <v>224</v>
      </c>
      <c r="AT278" s="22" t="s">
        <v>131</v>
      </c>
      <c r="AU278" s="22" t="s">
        <v>83</v>
      </c>
      <c r="AY278" s="22" t="s">
        <v>129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22" t="s">
        <v>76</v>
      </c>
      <c r="BK278" s="223">
        <f>ROUND(I278*H278,2)</f>
        <v>0</v>
      </c>
      <c r="BL278" s="22" t="s">
        <v>224</v>
      </c>
      <c r="BM278" s="22" t="s">
        <v>500</v>
      </c>
    </row>
    <row r="279" s="1" customFormat="1">
      <c r="B279" s="44"/>
      <c r="C279" s="72"/>
      <c r="D279" s="224" t="s">
        <v>138</v>
      </c>
      <c r="E279" s="72"/>
      <c r="F279" s="225" t="s">
        <v>501</v>
      </c>
      <c r="G279" s="72"/>
      <c r="H279" s="72"/>
      <c r="I279" s="183"/>
      <c r="J279" s="72"/>
      <c r="K279" s="72"/>
      <c r="L279" s="70"/>
      <c r="M279" s="226"/>
      <c r="N279" s="45"/>
      <c r="O279" s="45"/>
      <c r="P279" s="45"/>
      <c r="Q279" s="45"/>
      <c r="R279" s="45"/>
      <c r="S279" s="45"/>
      <c r="T279" s="93"/>
      <c r="AT279" s="22" t="s">
        <v>138</v>
      </c>
      <c r="AU279" s="22" t="s">
        <v>83</v>
      </c>
    </row>
    <row r="280" s="10" customFormat="1" ht="29.88" customHeight="1">
      <c r="B280" s="196"/>
      <c r="C280" s="197"/>
      <c r="D280" s="198" t="s">
        <v>70</v>
      </c>
      <c r="E280" s="210" t="s">
        <v>502</v>
      </c>
      <c r="F280" s="210" t="s">
        <v>503</v>
      </c>
      <c r="G280" s="197"/>
      <c r="H280" s="197"/>
      <c r="I280" s="200"/>
      <c r="J280" s="211">
        <f>BK280</f>
        <v>0</v>
      </c>
      <c r="K280" s="197"/>
      <c r="L280" s="202"/>
      <c r="M280" s="203"/>
      <c r="N280" s="204"/>
      <c r="O280" s="204"/>
      <c r="P280" s="205">
        <f>SUM(P281:P290)</f>
        <v>0</v>
      </c>
      <c r="Q280" s="204"/>
      <c r="R280" s="205">
        <f>SUM(R281:R290)</f>
        <v>23</v>
      </c>
      <c r="S280" s="204"/>
      <c r="T280" s="206">
        <f>SUM(T281:T290)</f>
        <v>0</v>
      </c>
      <c r="AR280" s="207" t="s">
        <v>83</v>
      </c>
      <c r="AT280" s="208" t="s">
        <v>70</v>
      </c>
      <c r="AU280" s="208" t="s">
        <v>76</v>
      </c>
      <c r="AY280" s="207" t="s">
        <v>129</v>
      </c>
      <c r="BK280" s="209">
        <f>SUM(BK281:BK290)</f>
        <v>0</v>
      </c>
    </row>
    <row r="281" s="1" customFormat="1" ht="22.8" customHeight="1">
      <c r="B281" s="44"/>
      <c r="C281" s="212" t="s">
        <v>504</v>
      </c>
      <c r="D281" s="212" t="s">
        <v>131</v>
      </c>
      <c r="E281" s="213" t="s">
        <v>505</v>
      </c>
      <c r="F281" s="214" t="s">
        <v>506</v>
      </c>
      <c r="G281" s="215" t="s">
        <v>220</v>
      </c>
      <c r="H281" s="216">
        <v>770.60000000000002</v>
      </c>
      <c r="I281" s="217"/>
      <c r="J281" s="218">
        <f>ROUND(I281*H281,2)</f>
        <v>0</v>
      </c>
      <c r="K281" s="214" t="s">
        <v>135</v>
      </c>
      <c r="L281" s="70"/>
      <c r="M281" s="219" t="s">
        <v>21</v>
      </c>
      <c r="N281" s="220" t="s">
        <v>42</v>
      </c>
      <c r="O281" s="45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AR281" s="22" t="s">
        <v>224</v>
      </c>
      <c r="AT281" s="22" t="s">
        <v>131</v>
      </c>
      <c r="AU281" s="22" t="s">
        <v>83</v>
      </c>
      <c r="AY281" s="22" t="s">
        <v>129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22" t="s">
        <v>76</v>
      </c>
      <c r="BK281" s="223">
        <f>ROUND(I281*H281,2)</f>
        <v>0</v>
      </c>
      <c r="BL281" s="22" t="s">
        <v>224</v>
      </c>
      <c r="BM281" s="22" t="s">
        <v>507</v>
      </c>
    </row>
    <row r="282" s="1" customFormat="1">
      <c r="B282" s="44"/>
      <c r="C282" s="72"/>
      <c r="D282" s="224" t="s">
        <v>138</v>
      </c>
      <c r="E282" s="72"/>
      <c r="F282" s="225" t="s">
        <v>508</v>
      </c>
      <c r="G282" s="72"/>
      <c r="H282" s="72"/>
      <c r="I282" s="183"/>
      <c r="J282" s="72"/>
      <c r="K282" s="72"/>
      <c r="L282" s="70"/>
      <c r="M282" s="226"/>
      <c r="N282" s="45"/>
      <c r="O282" s="45"/>
      <c r="P282" s="45"/>
      <c r="Q282" s="45"/>
      <c r="R282" s="45"/>
      <c r="S282" s="45"/>
      <c r="T282" s="93"/>
      <c r="AT282" s="22" t="s">
        <v>138</v>
      </c>
      <c r="AU282" s="22" t="s">
        <v>83</v>
      </c>
    </row>
    <row r="283" s="11" customFormat="1">
      <c r="B283" s="227"/>
      <c r="C283" s="228"/>
      <c r="D283" s="224" t="s">
        <v>140</v>
      </c>
      <c r="E283" s="229" t="s">
        <v>21</v>
      </c>
      <c r="F283" s="230" t="s">
        <v>509</v>
      </c>
      <c r="G283" s="228"/>
      <c r="H283" s="231">
        <v>120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AT283" s="237" t="s">
        <v>140</v>
      </c>
      <c r="AU283" s="237" t="s">
        <v>83</v>
      </c>
      <c r="AV283" s="11" t="s">
        <v>83</v>
      </c>
      <c r="AW283" s="11" t="s">
        <v>35</v>
      </c>
      <c r="AX283" s="11" t="s">
        <v>71</v>
      </c>
      <c r="AY283" s="237" t="s">
        <v>129</v>
      </c>
    </row>
    <row r="284" s="11" customFormat="1">
      <c r="B284" s="227"/>
      <c r="C284" s="228"/>
      <c r="D284" s="224" t="s">
        <v>140</v>
      </c>
      <c r="E284" s="229" t="s">
        <v>21</v>
      </c>
      <c r="F284" s="230" t="s">
        <v>510</v>
      </c>
      <c r="G284" s="228"/>
      <c r="H284" s="231">
        <v>354.19999999999999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AT284" s="237" t="s">
        <v>140</v>
      </c>
      <c r="AU284" s="237" t="s">
        <v>83</v>
      </c>
      <c r="AV284" s="11" t="s">
        <v>83</v>
      </c>
      <c r="AW284" s="11" t="s">
        <v>35</v>
      </c>
      <c r="AX284" s="11" t="s">
        <v>71</v>
      </c>
      <c r="AY284" s="237" t="s">
        <v>129</v>
      </c>
    </row>
    <row r="285" s="11" customFormat="1">
      <c r="B285" s="227"/>
      <c r="C285" s="228"/>
      <c r="D285" s="224" t="s">
        <v>140</v>
      </c>
      <c r="E285" s="229" t="s">
        <v>21</v>
      </c>
      <c r="F285" s="230" t="s">
        <v>511</v>
      </c>
      <c r="G285" s="228"/>
      <c r="H285" s="231">
        <v>296.39999999999998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140</v>
      </c>
      <c r="AU285" s="237" t="s">
        <v>83</v>
      </c>
      <c r="AV285" s="11" t="s">
        <v>83</v>
      </c>
      <c r="AW285" s="11" t="s">
        <v>35</v>
      </c>
      <c r="AX285" s="11" t="s">
        <v>71</v>
      </c>
      <c r="AY285" s="237" t="s">
        <v>129</v>
      </c>
    </row>
    <row r="286" s="12" customFormat="1">
      <c r="B286" s="248"/>
      <c r="C286" s="249"/>
      <c r="D286" s="224" t="s">
        <v>140</v>
      </c>
      <c r="E286" s="250" t="s">
        <v>21</v>
      </c>
      <c r="F286" s="251" t="s">
        <v>335</v>
      </c>
      <c r="G286" s="249"/>
      <c r="H286" s="252">
        <v>770.60000000000002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AT286" s="258" t="s">
        <v>140</v>
      </c>
      <c r="AU286" s="258" t="s">
        <v>83</v>
      </c>
      <c r="AV286" s="12" t="s">
        <v>136</v>
      </c>
      <c r="AW286" s="12" t="s">
        <v>35</v>
      </c>
      <c r="AX286" s="12" t="s">
        <v>76</v>
      </c>
      <c r="AY286" s="258" t="s">
        <v>129</v>
      </c>
    </row>
    <row r="287" s="1" customFormat="1" ht="14.4" customHeight="1">
      <c r="B287" s="44"/>
      <c r="C287" s="238" t="s">
        <v>512</v>
      </c>
      <c r="D287" s="238" t="s">
        <v>321</v>
      </c>
      <c r="E287" s="239" t="s">
        <v>513</v>
      </c>
      <c r="F287" s="240" t="s">
        <v>514</v>
      </c>
      <c r="G287" s="241" t="s">
        <v>515</v>
      </c>
      <c r="H287" s="242">
        <v>1</v>
      </c>
      <c r="I287" s="243"/>
      <c r="J287" s="244">
        <f>ROUND(I287*H287,2)</f>
        <v>0</v>
      </c>
      <c r="K287" s="240" t="s">
        <v>21</v>
      </c>
      <c r="L287" s="245"/>
      <c r="M287" s="246" t="s">
        <v>21</v>
      </c>
      <c r="N287" s="247" t="s">
        <v>42</v>
      </c>
      <c r="O287" s="45"/>
      <c r="P287" s="221">
        <f>O287*H287</f>
        <v>0</v>
      </c>
      <c r="Q287" s="221">
        <v>23</v>
      </c>
      <c r="R287" s="221">
        <f>Q287*H287</f>
        <v>23</v>
      </c>
      <c r="S287" s="221">
        <v>0</v>
      </c>
      <c r="T287" s="222">
        <f>S287*H287</f>
        <v>0</v>
      </c>
      <c r="AR287" s="22" t="s">
        <v>320</v>
      </c>
      <c r="AT287" s="22" t="s">
        <v>321</v>
      </c>
      <c r="AU287" s="22" t="s">
        <v>83</v>
      </c>
      <c r="AY287" s="22" t="s">
        <v>129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22" t="s">
        <v>76</v>
      </c>
      <c r="BK287" s="223">
        <f>ROUND(I287*H287,2)</f>
        <v>0</v>
      </c>
      <c r="BL287" s="22" t="s">
        <v>224</v>
      </c>
      <c r="BM287" s="22" t="s">
        <v>516</v>
      </c>
    </row>
    <row r="288" s="1" customFormat="1">
      <c r="B288" s="44"/>
      <c r="C288" s="72"/>
      <c r="D288" s="224" t="s">
        <v>138</v>
      </c>
      <c r="E288" s="72"/>
      <c r="F288" s="225" t="s">
        <v>517</v>
      </c>
      <c r="G288" s="72"/>
      <c r="H288" s="72"/>
      <c r="I288" s="183"/>
      <c r="J288" s="72"/>
      <c r="K288" s="72"/>
      <c r="L288" s="70"/>
      <c r="M288" s="226"/>
      <c r="N288" s="45"/>
      <c r="O288" s="45"/>
      <c r="P288" s="45"/>
      <c r="Q288" s="45"/>
      <c r="R288" s="45"/>
      <c r="S288" s="45"/>
      <c r="T288" s="93"/>
      <c r="AT288" s="22" t="s">
        <v>138</v>
      </c>
      <c r="AU288" s="22" t="s">
        <v>83</v>
      </c>
    </row>
    <row r="289" s="1" customFormat="1" ht="14.4" customHeight="1">
      <c r="B289" s="44"/>
      <c r="C289" s="212" t="s">
        <v>518</v>
      </c>
      <c r="D289" s="212" t="s">
        <v>131</v>
      </c>
      <c r="E289" s="213" t="s">
        <v>519</v>
      </c>
      <c r="F289" s="214" t="s">
        <v>520</v>
      </c>
      <c r="G289" s="215" t="s">
        <v>266</v>
      </c>
      <c r="H289" s="216">
        <v>23</v>
      </c>
      <c r="I289" s="217"/>
      <c r="J289" s="218">
        <f>ROUND(I289*H289,2)</f>
        <v>0</v>
      </c>
      <c r="K289" s="214" t="s">
        <v>135</v>
      </c>
      <c r="L289" s="70"/>
      <c r="M289" s="219" t="s">
        <v>21</v>
      </c>
      <c r="N289" s="220" t="s">
        <v>42</v>
      </c>
      <c r="O289" s="45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AR289" s="22" t="s">
        <v>224</v>
      </c>
      <c r="AT289" s="22" t="s">
        <v>131</v>
      </c>
      <c r="AU289" s="22" t="s">
        <v>83</v>
      </c>
      <c r="AY289" s="22" t="s">
        <v>129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22" t="s">
        <v>76</v>
      </c>
      <c r="BK289" s="223">
        <f>ROUND(I289*H289,2)</f>
        <v>0</v>
      </c>
      <c r="BL289" s="22" t="s">
        <v>224</v>
      </c>
      <c r="BM289" s="22" t="s">
        <v>521</v>
      </c>
    </row>
    <row r="290" s="1" customFormat="1">
      <c r="B290" s="44"/>
      <c r="C290" s="72"/>
      <c r="D290" s="224" t="s">
        <v>138</v>
      </c>
      <c r="E290" s="72"/>
      <c r="F290" s="225" t="s">
        <v>522</v>
      </c>
      <c r="G290" s="72"/>
      <c r="H290" s="72"/>
      <c r="I290" s="183"/>
      <c r="J290" s="72"/>
      <c r="K290" s="72"/>
      <c r="L290" s="70"/>
      <c r="M290" s="226"/>
      <c r="N290" s="45"/>
      <c r="O290" s="45"/>
      <c r="P290" s="45"/>
      <c r="Q290" s="45"/>
      <c r="R290" s="45"/>
      <c r="S290" s="45"/>
      <c r="T290" s="93"/>
      <c r="AT290" s="22" t="s">
        <v>138</v>
      </c>
      <c r="AU290" s="22" t="s">
        <v>83</v>
      </c>
    </row>
    <row r="291" s="10" customFormat="1" ht="29.88" customHeight="1">
      <c r="B291" s="196"/>
      <c r="C291" s="197"/>
      <c r="D291" s="198" t="s">
        <v>70</v>
      </c>
      <c r="E291" s="210" t="s">
        <v>523</v>
      </c>
      <c r="F291" s="210" t="s">
        <v>524</v>
      </c>
      <c r="G291" s="197"/>
      <c r="H291" s="197"/>
      <c r="I291" s="200"/>
      <c r="J291" s="211">
        <f>BK291</f>
        <v>0</v>
      </c>
      <c r="K291" s="197"/>
      <c r="L291" s="202"/>
      <c r="M291" s="203"/>
      <c r="N291" s="204"/>
      <c r="O291" s="204"/>
      <c r="P291" s="205">
        <f>SUM(P292:P313)</f>
        <v>0</v>
      </c>
      <c r="Q291" s="204"/>
      <c r="R291" s="205">
        <f>SUM(R292:R313)</f>
        <v>8.7808885000000014</v>
      </c>
      <c r="S291" s="204"/>
      <c r="T291" s="206">
        <f>SUM(T292:T313)</f>
        <v>0</v>
      </c>
      <c r="AR291" s="207" t="s">
        <v>83</v>
      </c>
      <c r="AT291" s="208" t="s">
        <v>70</v>
      </c>
      <c r="AU291" s="208" t="s">
        <v>76</v>
      </c>
      <c r="AY291" s="207" t="s">
        <v>129</v>
      </c>
      <c r="BK291" s="209">
        <f>SUM(BK292:BK313)</f>
        <v>0</v>
      </c>
    </row>
    <row r="292" s="1" customFormat="1" ht="14.4" customHeight="1">
      <c r="B292" s="44"/>
      <c r="C292" s="212" t="s">
        <v>525</v>
      </c>
      <c r="D292" s="212" t="s">
        <v>131</v>
      </c>
      <c r="E292" s="213" t="s">
        <v>526</v>
      </c>
      <c r="F292" s="214" t="s">
        <v>527</v>
      </c>
      <c r="G292" s="215" t="s">
        <v>134</v>
      </c>
      <c r="H292" s="216">
        <v>1387.625</v>
      </c>
      <c r="I292" s="217"/>
      <c r="J292" s="218">
        <f>ROUND(I292*H292,2)</f>
        <v>0</v>
      </c>
      <c r="K292" s="214" t="s">
        <v>135</v>
      </c>
      <c r="L292" s="70"/>
      <c r="M292" s="219" t="s">
        <v>21</v>
      </c>
      <c r="N292" s="220" t="s">
        <v>42</v>
      </c>
      <c r="O292" s="45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AR292" s="22" t="s">
        <v>224</v>
      </c>
      <c r="AT292" s="22" t="s">
        <v>131</v>
      </c>
      <c r="AU292" s="22" t="s">
        <v>83</v>
      </c>
      <c r="AY292" s="22" t="s">
        <v>129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22" t="s">
        <v>76</v>
      </c>
      <c r="BK292" s="223">
        <f>ROUND(I292*H292,2)</f>
        <v>0</v>
      </c>
      <c r="BL292" s="22" t="s">
        <v>224</v>
      </c>
      <c r="BM292" s="22" t="s">
        <v>528</v>
      </c>
    </row>
    <row r="293" s="1" customFormat="1">
      <c r="B293" s="44"/>
      <c r="C293" s="72"/>
      <c r="D293" s="224" t="s">
        <v>138</v>
      </c>
      <c r="E293" s="72"/>
      <c r="F293" s="225" t="s">
        <v>529</v>
      </c>
      <c r="G293" s="72"/>
      <c r="H293" s="72"/>
      <c r="I293" s="183"/>
      <c r="J293" s="72"/>
      <c r="K293" s="72"/>
      <c r="L293" s="70"/>
      <c r="M293" s="226"/>
      <c r="N293" s="45"/>
      <c r="O293" s="45"/>
      <c r="P293" s="45"/>
      <c r="Q293" s="45"/>
      <c r="R293" s="45"/>
      <c r="S293" s="45"/>
      <c r="T293" s="93"/>
      <c r="AT293" s="22" t="s">
        <v>138</v>
      </c>
      <c r="AU293" s="22" t="s">
        <v>83</v>
      </c>
    </row>
    <row r="294" s="1" customFormat="1" ht="22.8" customHeight="1">
      <c r="B294" s="44"/>
      <c r="C294" s="238" t="s">
        <v>530</v>
      </c>
      <c r="D294" s="238" t="s">
        <v>321</v>
      </c>
      <c r="E294" s="239" t="s">
        <v>531</v>
      </c>
      <c r="F294" s="240" t="s">
        <v>532</v>
      </c>
      <c r="G294" s="241" t="s">
        <v>134</v>
      </c>
      <c r="H294" s="242">
        <v>1457.0060000000001</v>
      </c>
      <c r="I294" s="243"/>
      <c r="J294" s="244">
        <f>ROUND(I294*H294,2)</f>
        <v>0</v>
      </c>
      <c r="K294" s="240" t="s">
        <v>135</v>
      </c>
      <c r="L294" s="245"/>
      <c r="M294" s="246" t="s">
        <v>21</v>
      </c>
      <c r="N294" s="247" t="s">
        <v>42</v>
      </c>
      <c r="O294" s="45"/>
      <c r="P294" s="221">
        <f>O294*H294</f>
        <v>0</v>
      </c>
      <c r="Q294" s="221">
        <v>0.0050000000000000001</v>
      </c>
      <c r="R294" s="221">
        <f>Q294*H294</f>
        <v>7.2850300000000008</v>
      </c>
      <c r="S294" s="221">
        <v>0</v>
      </c>
      <c r="T294" s="222">
        <f>S294*H294</f>
        <v>0</v>
      </c>
      <c r="AR294" s="22" t="s">
        <v>320</v>
      </c>
      <c r="AT294" s="22" t="s">
        <v>321</v>
      </c>
      <c r="AU294" s="22" t="s">
        <v>83</v>
      </c>
      <c r="AY294" s="22" t="s">
        <v>129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22" t="s">
        <v>76</v>
      </c>
      <c r="BK294" s="223">
        <f>ROUND(I294*H294,2)</f>
        <v>0</v>
      </c>
      <c r="BL294" s="22" t="s">
        <v>224</v>
      </c>
      <c r="BM294" s="22" t="s">
        <v>533</v>
      </c>
    </row>
    <row r="295" s="1" customFormat="1">
      <c r="B295" s="44"/>
      <c r="C295" s="72"/>
      <c r="D295" s="224" t="s">
        <v>138</v>
      </c>
      <c r="E295" s="72"/>
      <c r="F295" s="225" t="s">
        <v>532</v>
      </c>
      <c r="G295" s="72"/>
      <c r="H295" s="72"/>
      <c r="I295" s="183"/>
      <c r="J295" s="72"/>
      <c r="K295" s="72"/>
      <c r="L295" s="70"/>
      <c r="M295" s="226"/>
      <c r="N295" s="45"/>
      <c r="O295" s="45"/>
      <c r="P295" s="45"/>
      <c r="Q295" s="45"/>
      <c r="R295" s="45"/>
      <c r="S295" s="45"/>
      <c r="T295" s="93"/>
      <c r="AT295" s="22" t="s">
        <v>138</v>
      </c>
      <c r="AU295" s="22" t="s">
        <v>83</v>
      </c>
    </row>
    <row r="296" s="11" customFormat="1">
      <c r="B296" s="227"/>
      <c r="C296" s="228"/>
      <c r="D296" s="224" t="s">
        <v>140</v>
      </c>
      <c r="E296" s="228"/>
      <c r="F296" s="230" t="s">
        <v>534</v>
      </c>
      <c r="G296" s="228"/>
      <c r="H296" s="231">
        <v>1457.0060000000001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140</v>
      </c>
      <c r="AU296" s="237" t="s">
        <v>83</v>
      </c>
      <c r="AV296" s="11" t="s">
        <v>83</v>
      </c>
      <c r="AW296" s="11" t="s">
        <v>6</v>
      </c>
      <c r="AX296" s="11" t="s">
        <v>76</v>
      </c>
      <c r="AY296" s="237" t="s">
        <v>129</v>
      </c>
    </row>
    <row r="297" s="1" customFormat="1" ht="22.8" customHeight="1">
      <c r="B297" s="44"/>
      <c r="C297" s="212" t="s">
        <v>535</v>
      </c>
      <c r="D297" s="212" t="s">
        <v>131</v>
      </c>
      <c r="E297" s="213" t="s">
        <v>536</v>
      </c>
      <c r="F297" s="214" t="s">
        <v>537</v>
      </c>
      <c r="G297" s="215" t="s">
        <v>220</v>
      </c>
      <c r="H297" s="216">
        <v>75.170000000000002</v>
      </c>
      <c r="I297" s="217"/>
      <c r="J297" s="218">
        <f>ROUND(I297*H297,2)</f>
        <v>0</v>
      </c>
      <c r="K297" s="214" t="s">
        <v>135</v>
      </c>
      <c r="L297" s="70"/>
      <c r="M297" s="219" t="s">
        <v>21</v>
      </c>
      <c r="N297" s="220" t="s">
        <v>42</v>
      </c>
      <c r="O297" s="45"/>
      <c r="P297" s="221">
        <f>O297*H297</f>
        <v>0</v>
      </c>
      <c r="Q297" s="221">
        <v>0.0020799999999999998</v>
      </c>
      <c r="R297" s="221">
        <f>Q297*H297</f>
        <v>0.15635359999999998</v>
      </c>
      <c r="S297" s="221">
        <v>0</v>
      </c>
      <c r="T297" s="222">
        <f>S297*H297</f>
        <v>0</v>
      </c>
      <c r="AR297" s="22" t="s">
        <v>224</v>
      </c>
      <c r="AT297" s="22" t="s">
        <v>131</v>
      </c>
      <c r="AU297" s="22" t="s">
        <v>83</v>
      </c>
      <c r="AY297" s="22" t="s">
        <v>129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22" t="s">
        <v>76</v>
      </c>
      <c r="BK297" s="223">
        <f>ROUND(I297*H297,2)</f>
        <v>0</v>
      </c>
      <c r="BL297" s="22" t="s">
        <v>224</v>
      </c>
      <c r="BM297" s="22" t="s">
        <v>538</v>
      </c>
    </row>
    <row r="298" s="1" customFormat="1">
      <c r="B298" s="44"/>
      <c r="C298" s="72"/>
      <c r="D298" s="224" t="s">
        <v>138</v>
      </c>
      <c r="E298" s="72"/>
      <c r="F298" s="225" t="s">
        <v>539</v>
      </c>
      <c r="G298" s="72"/>
      <c r="H298" s="72"/>
      <c r="I298" s="183"/>
      <c r="J298" s="72"/>
      <c r="K298" s="72"/>
      <c r="L298" s="70"/>
      <c r="M298" s="226"/>
      <c r="N298" s="45"/>
      <c r="O298" s="45"/>
      <c r="P298" s="45"/>
      <c r="Q298" s="45"/>
      <c r="R298" s="45"/>
      <c r="S298" s="45"/>
      <c r="T298" s="93"/>
      <c r="AT298" s="22" t="s">
        <v>138</v>
      </c>
      <c r="AU298" s="22" t="s">
        <v>83</v>
      </c>
    </row>
    <row r="299" s="1" customFormat="1" ht="22.8" customHeight="1">
      <c r="B299" s="44"/>
      <c r="C299" s="212" t="s">
        <v>540</v>
      </c>
      <c r="D299" s="212" t="s">
        <v>131</v>
      </c>
      <c r="E299" s="213" t="s">
        <v>541</v>
      </c>
      <c r="F299" s="214" t="s">
        <v>542</v>
      </c>
      <c r="G299" s="215" t="s">
        <v>220</v>
      </c>
      <c r="H299" s="216">
        <v>53.079999999999998</v>
      </c>
      <c r="I299" s="217"/>
      <c r="J299" s="218">
        <f>ROUND(I299*H299,2)</f>
        <v>0</v>
      </c>
      <c r="K299" s="214" t="s">
        <v>135</v>
      </c>
      <c r="L299" s="70"/>
      <c r="M299" s="219" t="s">
        <v>21</v>
      </c>
      <c r="N299" s="220" t="s">
        <v>42</v>
      </c>
      <c r="O299" s="45"/>
      <c r="P299" s="221">
        <f>O299*H299</f>
        <v>0</v>
      </c>
      <c r="Q299" s="221">
        <v>0.0020799999999999998</v>
      </c>
      <c r="R299" s="221">
        <f>Q299*H299</f>
        <v>0.11040639999999999</v>
      </c>
      <c r="S299" s="221">
        <v>0</v>
      </c>
      <c r="T299" s="222">
        <f>S299*H299</f>
        <v>0</v>
      </c>
      <c r="AR299" s="22" t="s">
        <v>224</v>
      </c>
      <c r="AT299" s="22" t="s">
        <v>131</v>
      </c>
      <c r="AU299" s="22" t="s">
        <v>83</v>
      </c>
      <c r="AY299" s="22" t="s">
        <v>129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22" t="s">
        <v>76</v>
      </c>
      <c r="BK299" s="223">
        <f>ROUND(I299*H299,2)</f>
        <v>0</v>
      </c>
      <c r="BL299" s="22" t="s">
        <v>224</v>
      </c>
      <c r="BM299" s="22" t="s">
        <v>543</v>
      </c>
    </row>
    <row r="300" s="1" customFormat="1">
      <c r="B300" s="44"/>
      <c r="C300" s="72"/>
      <c r="D300" s="224" t="s">
        <v>138</v>
      </c>
      <c r="E300" s="72"/>
      <c r="F300" s="225" t="s">
        <v>544</v>
      </c>
      <c r="G300" s="72"/>
      <c r="H300" s="72"/>
      <c r="I300" s="183"/>
      <c r="J300" s="72"/>
      <c r="K300" s="72"/>
      <c r="L300" s="70"/>
      <c r="M300" s="226"/>
      <c r="N300" s="45"/>
      <c r="O300" s="45"/>
      <c r="P300" s="45"/>
      <c r="Q300" s="45"/>
      <c r="R300" s="45"/>
      <c r="S300" s="45"/>
      <c r="T300" s="93"/>
      <c r="AT300" s="22" t="s">
        <v>138</v>
      </c>
      <c r="AU300" s="22" t="s">
        <v>83</v>
      </c>
    </row>
    <row r="301" s="1" customFormat="1" ht="14.4" customHeight="1">
      <c r="B301" s="44"/>
      <c r="C301" s="212" t="s">
        <v>545</v>
      </c>
      <c r="D301" s="212" t="s">
        <v>131</v>
      </c>
      <c r="E301" s="213" t="s">
        <v>546</v>
      </c>
      <c r="F301" s="214" t="s">
        <v>547</v>
      </c>
      <c r="G301" s="215" t="s">
        <v>220</v>
      </c>
      <c r="H301" s="216">
        <v>7</v>
      </c>
      <c r="I301" s="217"/>
      <c r="J301" s="218">
        <f>ROUND(I301*H301,2)</f>
        <v>0</v>
      </c>
      <c r="K301" s="214" t="s">
        <v>135</v>
      </c>
      <c r="L301" s="70"/>
      <c r="M301" s="219" t="s">
        <v>21</v>
      </c>
      <c r="N301" s="220" t="s">
        <v>42</v>
      </c>
      <c r="O301" s="45"/>
      <c r="P301" s="221">
        <f>O301*H301</f>
        <v>0</v>
      </c>
      <c r="Q301" s="221">
        <v>0.0025799999999999998</v>
      </c>
      <c r="R301" s="221">
        <f>Q301*H301</f>
        <v>0.01806</v>
      </c>
      <c r="S301" s="221">
        <v>0</v>
      </c>
      <c r="T301" s="222">
        <f>S301*H301</f>
        <v>0</v>
      </c>
      <c r="AR301" s="22" t="s">
        <v>224</v>
      </c>
      <c r="AT301" s="22" t="s">
        <v>131</v>
      </c>
      <c r="AU301" s="22" t="s">
        <v>83</v>
      </c>
      <c r="AY301" s="22" t="s">
        <v>129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22" t="s">
        <v>76</v>
      </c>
      <c r="BK301" s="223">
        <f>ROUND(I301*H301,2)</f>
        <v>0</v>
      </c>
      <c r="BL301" s="22" t="s">
        <v>224</v>
      </c>
      <c r="BM301" s="22" t="s">
        <v>548</v>
      </c>
    </row>
    <row r="302" s="1" customFormat="1">
      <c r="B302" s="44"/>
      <c r="C302" s="72"/>
      <c r="D302" s="224" t="s">
        <v>138</v>
      </c>
      <c r="E302" s="72"/>
      <c r="F302" s="225" t="s">
        <v>549</v>
      </c>
      <c r="G302" s="72"/>
      <c r="H302" s="72"/>
      <c r="I302" s="183"/>
      <c r="J302" s="72"/>
      <c r="K302" s="72"/>
      <c r="L302" s="70"/>
      <c r="M302" s="226"/>
      <c r="N302" s="45"/>
      <c r="O302" s="45"/>
      <c r="P302" s="45"/>
      <c r="Q302" s="45"/>
      <c r="R302" s="45"/>
      <c r="S302" s="45"/>
      <c r="T302" s="93"/>
      <c r="AT302" s="22" t="s">
        <v>138</v>
      </c>
      <c r="AU302" s="22" t="s">
        <v>83</v>
      </c>
    </row>
    <row r="303" s="1" customFormat="1" ht="14.4" customHeight="1">
      <c r="B303" s="44"/>
      <c r="C303" s="212" t="s">
        <v>550</v>
      </c>
      <c r="D303" s="212" t="s">
        <v>131</v>
      </c>
      <c r="E303" s="213" t="s">
        <v>551</v>
      </c>
      <c r="F303" s="214" t="s">
        <v>552</v>
      </c>
      <c r="G303" s="215" t="s">
        <v>220</v>
      </c>
      <c r="H303" s="216">
        <v>52</v>
      </c>
      <c r="I303" s="217"/>
      <c r="J303" s="218">
        <f>ROUND(I303*H303,2)</f>
        <v>0</v>
      </c>
      <c r="K303" s="214" t="s">
        <v>135</v>
      </c>
      <c r="L303" s="70"/>
      <c r="M303" s="219" t="s">
        <v>21</v>
      </c>
      <c r="N303" s="220" t="s">
        <v>42</v>
      </c>
      <c r="O303" s="45"/>
      <c r="P303" s="221">
        <f>O303*H303</f>
        <v>0</v>
      </c>
      <c r="Q303" s="221">
        <v>0.00174</v>
      </c>
      <c r="R303" s="221">
        <f>Q303*H303</f>
        <v>0.090480000000000005</v>
      </c>
      <c r="S303" s="221">
        <v>0</v>
      </c>
      <c r="T303" s="222">
        <f>S303*H303</f>
        <v>0</v>
      </c>
      <c r="AR303" s="22" t="s">
        <v>224</v>
      </c>
      <c r="AT303" s="22" t="s">
        <v>131</v>
      </c>
      <c r="AU303" s="22" t="s">
        <v>83</v>
      </c>
      <c r="AY303" s="22" t="s">
        <v>129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22" t="s">
        <v>76</v>
      </c>
      <c r="BK303" s="223">
        <f>ROUND(I303*H303,2)</f>
        <v>0</v>
      </c>
      <c r="BL303" s="22" t="s">
        <v>224</v>
      </c>
      <c r="BM303" s="22" t="s">
        <v>553</v>
      </c>
    </row>
    <row r="304" s="1" customFormat="1">
      <c r="B304" s="44"/>
      <c r="C304" s="72"/>
      <c r="D304" s="224" t="s">
        <v>138</v>
      </c>
      <c r="E304" s="72"/>
      <c r="F304" s="225" t="s">
        <v>554</v>
      </c>
      <c r="G304" s="72"/>
      <c r="H304" s="72"/>
      <c r="I304" s="183"/>
      <c r="J304" s="72"/>
      <c r="K304" s="72"/>
      <c r="L304" s="70"/>
      <c r="M304" s="226"/>
      <c r="N304" s="45"/>
      <c r="O304" s="45"/>
      <c r="P304" s="45"/>
      <c r="Q304" s="45"/>
      <c r="R304" s="45"/>
      <c r="S304" s="45"/>
      <c r="T304" s="93"/>
      <c r="AT304" s="22" t="s">
        <v>138</v>
      </c>
      <c r="AU304" s="22" t="s">
        <v>83</v>
      </c>
    </row>
    <row r="305" s="1" customFormat="1" ht="14.4" customHeight="1">
      <c r="B305" s="44"/>
      <c r="C305" s="212" t="s">
        <v>555</v>
      </c>
      <c r="D305" s="212" t="s">
        <v>131</v>
      </c>
      <c r="E305" s="213" t="s">
        <v>556</v>
      </c>
      <c r="F305" s="214" t="s">
        <v>557</v>
      </c>
      <c r="G305" s="215" t="s">
        <v>220</v>
      </c>
      <c r="H305" s="216">
        <v>161.30000000000001</v>
      </c>
      <c r="I305" s="217"/>
      <c r="J305" s="218">
        <f>ROUND(I305*H305,2)</f>
        <v>0</v>
      </c>
      <c r="K305" s="214" t="s">
        <v>135</v>
      </c>
      <c r="L305" s="70"/>
      <c r="M305" s="219" t="s">
        <v>21</v>
      </c>
      <c r="N305" s="220" t="s">
        <v>42</v>
      </c>
      <c r="O305" s="45"/>
      <c r="P305" s="221">
        <f>O305*H305</f>
        <v>0</v>
      </c>
      <c r="Q305" s="221">
        <v>0.00139</v>
      </c>
      <c r="R305" s="221">
        <f>Q305*H305</f>
        <v>0.22420700000000002</v>
      </c>
      <c r="S305" s="221">
        <v>0</v>
      </c>
      <c r="T305" s="222">
        <f>S305*H305</f>
        <v>0</v>
      </c>
      <c r="AR305" s="22" t="s">
        <v>224</v>
      </c>
      <c r="AT305" s="22" t="s">
        <v>131</v>
      </c>
      <c r="AU305" s="22" t="s">
        <v>83</v>
      </c>
      <c r="AY305" s="22" t="s">
        <v>129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22" t="s">
        <v>76</v>
      </c>
      <c r="BK305" s="223">
        <f>ROUND(I305*H305,2)</f>
        <v>0</v>
      </c>
      <c r="BL305" s="22" t="s">
        <v>224</v>
      </c>
      <c r="BM305" s="22" t="s">
        <v>558</v>
      </c>
    </row>
    <row r="306" s="1" customFormat="1">
      <c r="B306" s="44"/>
      <c r="C306" s="72"/>
      <c r="D306" s="224" t="s">
        <v>138</v>
      </c>
      <c r="E306" s="72"/>
      <c r="F306" s="225" t="s">
        <v>559</v>
      </c>
      <c r="G306" s="72"/>
      <c r="H306" s="72"/>
      <c r="I306" s="183"/>
      <c r="J306" s="72"/>
      <c r="K306" s="72"/>
      <c r="L306" s="70"/>
      <c r="M306" s="226"/>
      <c r="N306" s="45"/>
      <c r="O306" s="45"/>
      <c r="P306" s="45"/>
      <c r="Q306" s="45"/>
      <c r="R306" s="45"/>
      <c r="S306" s="45"/>
      <c r="T306" s="93"/>
      <c r="AT306" s="22" t="s">
        <v>138</v>
      </c>
      <c r="AU306" s="22" t="s">
        <v>83</v>
      </c>
    </row>
    <row r="307" s="1" customFormat="1" ht="22.8" customHeight="1">
      <c r="B307" s="44"/>
      <c r="C307" s="212" t="s">
        <v>560</v>
      </c>
      <c r="D307" s="212" t="s">
        <v>131</v>
      </c>
      <c r="E307" s="213" t="s">
        <v>561</v>
      </c>
      <c r="F307" s="214" t="s">
        <v>562</v>
      </c>
      <c r="G307" s="215" t="s">
        <v>220</v>
      </c>
      <c r="H307" s="216">
        <v>29.030000000000001</v>
      </c>
      <c r="I307" s="217"/>
      <c r="J307" s="218">
        <f>ROUND(I307*H307,2)</f>
        <v>0</v>
      </c>
      <c r="K307" s="214" t="s">
        <v>135</v>
      </c>
      <c r="L307" s="70"/>
      <c r="M307" s="219" t="s">
        <v>21</v>
      </c>
      <c r="N307" s="220" t="s">
        <v>42</v>
      </c>
      <c r="O307" s="45"/>
      <c r="P307" s="221">
        <f>O307*H307</f>
        <v>0</v>
      </c>
      <c r="Q307" s="221">
        <v>0.0020500000000000002</v>
      </c>
      <c r="R307" s="221">
        <f>Q307*H307</f>
        <v>0.059511500000000009</v>
      </c>
      <c r="S307" s="221">
        <v>0</v>
      </c>
      <c r="T307" s="222">
        <f>S307*H307</f>
        <v>0</v>
      </c>
      <c r="AR307" s="22" t="s">
        <v>224</v>
      </c>
      <c r="AT307" s="22" t="s">
        <v>131</v>
      </c>
      <c r="AU307" s="22" t="s">
        <v>83</v>
      </c>
      <c r="AY307" s="22" t="s">
        <v>129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22" t="s">
        <v>76</v>
      </c>
      <c r="BK307" s="223">
        <f>ROUND(I307*H307,2)</f>
        <v>0</v>
      </c>
      <c r="BL307" s="22" t="s">
        <v>224</v>
      </c>
      <c r="BM307" s="22" t="s">
        <v>563</v>
      </c>
    </row>
    <row r="308" s="1" customFormat="1">
      <c r="B308" s="44"/>
      <c r="C308" s="72"/>
      <c r="D308" s="224" t="s">
        <v>138</v>
      </c>
      <c r="E308" s="72"/>
      <c r="F308" s="225" t="s">
        <v>564</v>
      </c>
      <c r="G308" s="72"/>
      <c r="H308" s="72"/>
      <c r="I308" s="183"/>
      <c r="J308" s="72"/>
      <c r="K308" s="72"/>
      <c r="L308" s="70"/>
      <c r="M308" s="226"/>
      <c r="N308" s="45"/>
      <c r="O308" s="45"/>
      <c r="P308" s="45"/>
      <c r="Q308" s="45"/>
      <c r="R308" s="45"/>
      <c r="S308" s="45"/>
      <c r="T308" s="93"/>
      <c r="AT308" s="22" t="s">
        <v>138</v>
      </c>
      <c r="AU308" s="22" t="s">
        <v>83</v>
      </c>
    </row>
    <row r="309" s="1" customFormat="1" ht="14.4" customHeight="1">
      <c r="B309" s="44"/>
      <c r="C309" s="212" t="s">
        <v>565</v>
      </c>
      <c r="D309" s="212" t="s">
        <v>131</v>
      </c>
      <c r="E309" s="213" t="s">
        <v>566</v>
      </c>
      <c r="F309" s="214" t="s">
        <v>567</v>
      </c>
      <c r="G309" s="215" t="s">
        <v>220</v>
      </c>
      <c r="H309" s="216">
        <v>154.90000000000001</v>
      </c>
      <c r="I309" s="217"/>
      <c r="J309" s="218">
        <f>ROUND(I309*H309,2)</f>
        <v>0</v>
      </c>
      <c r="K309" s="214" t="s">
        <v>135</v>
      </c>
      <c r="L309" s="70"/>
      <c r="M309" s="219" t="s">
        <v>21</v>
      </c>
      <c r="N309" s="220" t="s">
        <v>42</v>
      </c>
      <c r="O309" s="45"/>
      <c r="P309" s="221">
        <f>O309*H309</f>
        <v>0</v>
      </c>
      <c r="Q309" s="221">
        <v>0.0038</v>
      </c>
      <c r="R309" s="221">
        <f>Q309*H309</f>
        <v>0.58862000000000003</v>
      </c>
      <c r="S309" s="221">
        <v>0</v>
      </c>
      <c r="T309" s="222">
        <f>S309*H309</f>
        <v>0</v>
      </c>
      <c r="AR309" s="22" t="s">
        <v>224</v>
      </c>
      <c r="AT309" s="22" t="s">
        <v>131</v>
      </c>
      <c r="AU309" s="22" t="s">
        <v>83</v>
      </c>
      <c r="AY309" s="22" t="s">
        <v>129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22" t="s">
        <v>76</v>
      </c>
      <c r="BK309" s="223">
        <f>ROUND(I309*H309,2)</f>
        <v>0</v>
      </c>
      <c r="BL309" s="22" t="s">
        <v>224</v>
      </c>
      <c r="BM309" s="22" t="s">
        <v>568</v>
      </c>
    </row>
    <row r="310" s="1" customFormat="1">
      <c r="B310" s="44"/>
      <c r="C310" s="72"/>
      <c r="D310" s="224" t="s">
        <v>138</v>
      </c>
      <c r="E310" s="72"/>
      <c r="F310" s="225" t="s">
        <v>569</v>
      </c>
      <c r="G310" s="72"/>
      <c r="H310" s="72"/>
      <c r="I310" s="183"/>
      <c r="J310" s="72"/>
      <c r="K310" s="72"/>
      <c r="L310" s="70"/>
      <c r="M310" s="226"/>
      <c r="N310" s="45"/>
      <c r="O310" s="45"/>
      <c r="P310" s="45"/>
      <c r="Q310" s="45"/>
      <c r="R310" s="45"/>
      <c r="S310" s="45"/>
      <c r="T310" s="93"/>
      <c r="AT310" s="22" t="s">
        <v>138</v>
      </c>
      <c r="AU310" s="22" t="s">
        <v>83</v>
      </c>
    </row>
    <row r="311" s="1" customFormat="1" ht="22.8" customHeight="1">
      <c r="B311" s="44"/>
      <c r="C311" s="212" t="s">
        <v>570</v>
      </c>
      <c r="D311" s="212" t="s">
        <v>131</v>
      </c>
      <c r="E311" s="213" t="s">
        <v>571</v>
      </c>
      <c r="F311" s="214" t="s">
        <v>572</v>
      </c>
      <c r="G311" s="215" t="s">
        <v>220</v>
      </c>
      <c r="H311" s="216">
        <v>63</v>
      </c>
      <c r="I311" s="217"/>
      <c r="J311" s="218">
        <f>ROUND(I311*H311,2)</f>
        <v>0</v>
      </c>
      <c r="K311" s="214" t="s">
        <v>135</v>
      </c>
      <c r="L311" s="70"/>
      <c r="M311" s="219" t="s">
        <v>21</v>
      </c>
      <c r="N311" s="220" t="s">
        <v>42</v>
      </c>
      <c r="O311" s="45"/>
      <c r="P311" s="221">
        <f>O311*H311</f>
        <v>0</v>
      </c>
      <c r="Q311" s="221">
        <v>0.0039399999999999999</v>
      </c>
      <c r="R311" s="221">
        <f>Q311*H311</f>
        <v>0.24822</v>
      </c>
      <c r="S311" s="221">
        <v>0</v>
      </c>
      <c r="T311" s="222">
        <f>S311*H311</f>
        <v>0</v>
      </c>
      <c r="AR311" s="22" t="s">
        <v>224</v>
      </c>
      <c r="AT311" s="22" t="s">
        <v>131</v>
      </c>
      <c r="AU311" s="22" t="s">
        <v>83</v>
      </c>
      <c r="AY311" s="22" t="s">
        <v>129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22" t="s">
        <v>76</v>
      </c>
      <c r="BK311" s="223">
        <f>ROUND(I311*H311,2)</f>
        <v>0</v>
      </c>
      <c r="BL311" s="22" t="s">
        <v>224</v>
      </c>
      <c r="BM311" s="22" t="s">
        <v>573</v>
      </c>
    </row>
    <row r="312" s="1" customFormat="1">
      <c r="B312" s="44"/>
      <c r="C312" s="72"/>
      <c r="D312" s="224" t="s">
        <v>138</v>
      </c>
      <c r="E312" s="72"/>
      <c r="F312" s="225" t="s">
        <v>574</v>
      </c>
      <c r="G312" s="72"/>
      <c r="H312" s="72"/>
      <c r="I312" s="183"/>
      <c r="J312" s="72"/>
      <c r="K312" s="72"/>
      <c r="L312" s="70"/>
      <c r="M312" s="226"/>
      <c r="N312" s="45"/>
      <c r="O312" s="45"/>
      <c r="P312" s="45"/>
      <c r="Q312" s="45"/>
      <c r="R312" s="45"/>
      <c r="S312" s="45"/>
      <c r="T312" s="93"/>
      <c r="AT312" s="22" t="s">
        <v>138</v>
      </c>
      <c r="AU312" s="22" t="s">
        <v>83</v>
      </c>
    </row>
    <row r="313" s="11" customFormat="1">
      <c r="B313" s="227"/>
      <c r="C313" s="228"/>
      <c r="D313" s="224" t="s">
        <v>140</v>
      </c>
      <c r="E313" s="229" t="s">
        <v>21</v>
      </c>
      <c r="F313" s="230" t="s">
        <v>575</v>
      </c>
      <c r="G313" s="228"/>
      <c r="H313" s="231">
        <v>63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AT313" s="237" t="s">
        <v>140</v>
      </c>
      <c r="AU313" s="237" t="s">
        <v>83</v>
      </c>
      <c r="AV313" s="11" t="s">
        <v>83</v>
      </c>
      <c r="AW313" s="11" t="s">
        <v>35</v>
      </c>
      <c r="AX313" s="11" t="s">
        <v>76</v>
      </c>
      <c r="AY313" s="237" t="s">
        <v>129</v>
      </c>
    </row>
    <row r="314" s="10" customFormat="1" ht="29.88" customHeight="1">
      <c r="B314" s="196"/>
      <c r="C314" s="197"/>
      <c r="D314" s="198" t="s">
        <v>70</v>
      </c>
      <c r="E314" s="210" t="s">
        <v>576</v>
      </c>
      <c r="F314" s="210" t="s">
        <v>577</v>
      </c>
      <c r="G314" s="197"/>
      <c r="H314" s="197"/>
      <c r="I314" s="200"/>
      <c r="J314" s="211">
        <f>BK314</f>
        <v>0</v>
      </c>
      <c r="K314" s="197"/>
      <c r="L314" s="202"/>
      <c r="M314" s="203"/>
      <c r="N314" s="204"/>
      <c r="O314" s="204"/>
      <c r="P314" s="205">
        <f>SUM(P315:P319)</f>
        <v>0</v>
      </c>
      <c r="Q314" s="204"/>
      <c r="R314" s="205">
        <f>SUM(R315:R319)</f>
        <v>0.22895819999999997</v>
      </c>
      <c r="S314" s="204"/>
      <c r="T314" s="206">
        <f>SUM(T315:T319)</f>
        <v>0</v>
      </c>
      <c r="AR314" s="207" t="s">
        <v>83</v>
      </c>
      <c r="AT314" s="208" t="s">
        <v>70</v>
      </c>
      <c r="AU314" s="208" t="s">
        <v>76</v>
      </c>
      <c r="AY314" s="207" t="s">
        <v>129</v>
      </c>
      <c r="BK314" s="209">
        <f>SUM(BK315:BK319)</f>
        <v>0</v>
      </c>
    </row>
    <row r="315" s="1" customFormat="1" ht="22.8" customHeight="1">
      <c r="B315" s="44"/>
      <c r="C315" s="212" t="s">
        <v>578</v>
      </c>
      <c r="D315" s="212" t="s">
        <v>131</v>
      </c>
      <c r="E315" s="213" t="s">
        <v>579</v>
      </c>
      <c r="F315" s="214" t="s">
        <v>580</v>
      </c>
      <c r="G315" s="215" t="s">
        <v>134</v>
      </c>
      <c r="H315" s="216">
        <v>1387.625</v>
      </c>
      <c r="I315" s="217"/>
      <c r="J315" s="218">
        <f>ROUND(I315*H315,2)</f>
        <v>0</v>
      </c>
      <c r="K315" s="214" t="s">
        <v>135</v>
      </c>
      <c r="L315" s="70"/>
      <c r="M315" s="219" t="s">
        <v>21</v>
      </c>
      <c r="N315" s="220" t="s">
        <v>42</v>
      </c>
      <c r="O315" s="45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AR315" s="22" t="s">
        <v>224</v>
      </c>
      <c r="AT315" s="22" t="s">
        <v>131</v>
      </c>
      <c r="AU315" s="22" t="s">
        <v>83</v>
      </c>
      <c r="AY315" s="22" t="s">
        <v>129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22" t="s">
        <v>76</v>
      </c>
      <c r="BK315" s="223">
        <f>ROUND(I315*H315,2)</f>
        <v>0</v>
      </c>
      <c r="BL315" s="22" t="s">
        <v>224</v>
      </c>
      <c r="BM315" s="22" t="s">
        <v>581</v>
      </c>
    </row>
    <row r="316" s="1" customFormat="1">
      <c r="B316" s="44"/>
      <c r="C316" s="72"/>
      <c r="D316" s="224" t="s">
        <v>138</v>
      </c>
      <c r="E316" s="72"/>
      <c r="F316" s="225" t="s">
        <v>582</v>
      </c>
      <c r="G316" s="72"/>
      <c r="H316" s="72"/>
      <c r="I316" s="183"/>
      <c r="J316" s="72"/>
      <c r="K316" s="72"/>
      <c r="L316" s="70"/>
      <c r="M316" s="226"/>
      <c r="N316" s="45"/>
      <c r="O316" s="45"/>
      <c r="P316" s="45"/>
      <c r="Q316" s="45"/>
      <c r="R316" s="45"/>
      <c r="S316" s="45"/>
      <c r="T316" s="93"/>
      <c r="AT316" s="22" t="s">
        <v>138</v>
      </c>
      <c r="AU316" s="22" t="s">
        <v>83</v>
      </c>
    </row>
    <row r="317" s="1" customFormat="1" ht="22.8" customHeight="1">
      <c r="B317" s="44"/>
      <c r="C317" s="238" t="s">
        <v>583</v>
      </c>
      <c r="D317" s="238" t="s">
        <v>321</v>
      </c>
      <c r="E317" s="239" t="s">
        <v>584</v>
      </c>
      <c r="F317" s="240" t="s">
        <v>585</v>
      </c>
      <c r="G317" s="241" t="s">
        <v>134</v>
      </c>
      <c r="H317" s="242">
        <v>1526.3879999999999</v>
      </c>
      <c r="I317" s="243"/>
      <c r="J317" s="244">
        <f>ROUND(I317*H317,2)</f>
        <v>0</v>
      </c>
      <c r="K317" s="240" t="s">
        <v>135</v>
      </c>
      <c r="L317" s="245"/>
      <c r="M317" s="246" t="s">
        <v>21</v>
      </c>
      <c r="N317" s="247" t="s">
        <v>42</v>
      </c>
      <c r="O317" s="45"/>
      <c r="P317" s="221">
        <f>O317*H317</f>
        <v>0</v>
      </c>
      <c r="Q317" s="221">
        <v>0.00014999999999999999</v>
      </c>
      <c r="R317" s="221">
        <f>Q317*H317</f>
        <v>0.22895819999999997</v>
      </c>
      <c r="S317" s="221">
        <v>0</v>
      </c>
      <c r="T317" s="222">
        <f>S317*H317</f>
        <v>0</v>
      </c>
      <c r="AR317" s="22" t="s">
        <v>320</v>
      </c>
      <c r="AT317" s="22" t="s">
        <v>321</v>
      </c>
      <c r="AU317" s="22" t="s">
        <v>83</v>
      </c>
      <c r="AY317" s="22" t="s">
        <v>129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22" t="s">
        <v>76</v>
      </c>
      <c r="BK317" s="223">
        <f>ROUND(I317*H317,2)</f>
        <v>0</v>
      </c>
      <c r="BL317" s="22" t="s">
        <v>224</v>
      </c>
      <c r="BM317" s="22" t="s">
        <v>586</v>
      </c>
    </row>
    <row r="318" s="1" customFormat="1">
      <c r="B318" s="44"/>
      <c r="C318" s="72"/>
      <c r="D318" s="224" t="s">
        <v>138</v>
      </c>
      <c r="E318" s="72"/>
      <c r="F318" s="225" t="s">
        <v>585</v>
      </c>
      <c r="G318" s="72"/>
      <c r="H318" s="72"/>
      <c r="I318" s="183"/>
      <c r="J318" s="72"/>
      <c r="K318" s="72"/>
      <c r="L318" s="70"/>
      <c r="M318" s="226"/>
      <c r="N318" s="45"/>
      <c r="O318" s="45"/>
      <c r="P318" s="45"/>
      <c r="Q318" s="45"/>
      <c r="R318" s="45"/>
      <c r="S318" s="45"/>
      <c r="T318" s="93"/>
      <c r="AT318" s="22" t="s">
        <v>138</v>
      </c>
      <c r="AU318" s="22" t="s">
        <v>83</v>
      </c>
    </row>
    <row r="319" s="11" customFormat="1">
      <c r="B319" s="227"/>
      <c r="C319" s="228"/>
      <c r="D319" s="224" t="s">
        <v>140</v>
      </c>
      <c r="E319" s="228"/>
      <c r="F319" s="230" t="s">
        <v>587</v>
      </c>
      <c r="G319" s="228"/>
      <c r="H319" s="231">
        <v>1526.3879999999999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AT319" s="237" t="s">
        <v>140</v>
      </c>
      <c r="AU319" s="237" t="s">
        <v>83</v>
      </c>
      <c r="AV319" s="11" t="s">
        <v>83</v>
      </c>
      <c r="AW319" s="11" t="s">
        <v>6</v>
      </c>
      <c r="AX319" s="11" t="s">
        <v>76</v>
      </c>
      <c r="AY319" s="237" t="s">
        <v>129</v>
      </c>
    </row>
    <row r="320" s="10" customFormat="1" ht="29.88" customHeight="1">
      <c r="B320" s="196"/>
      <c r="C320" s="197"/>
      <c r="D320" s="198" t="s">
        <v>70</v>
      </c>
      <c r="E320" s="210" t="s">
        <v>588</v>
      </c>
      <c r="F320" s="210" t="s">
        <v>589</v>
      </c>
      <c r="G320" s="197"/>
      <c r="H320" s="197"/>
      <c r="I320" s="200"/>
      <c r="J320" s="211">
        <f>BK320</f>
        <v>0</v>
      </c>
      <c r="K320" s="197"/>
      <c r="L320" s="202"/>
      <c r="M320" s="203"/>
      <c r="N320" s="204"/>
      <c r="O320" s="204"/>
      <c r="P320" s="205">
        <f>SUM(P321:P322)</f>
        <v>0</v>
      </c>
      <c r="Q320" s="204"/>
      <c r="R320" s="205">
        <f>SUM(R321:R322)</f>
        <v>0</v>
      </c>
      <c r="S320" s="204"/>
      <c r="T320" s="206">
        <f>SUM(T321:T322)</f>
        <v>3.6252</v>
      </c>
      <c r="AR320" s="207" t="s">
        <v>83</v>
      </c>
      <c r="AT320" s="208" t="s">
        <v>70</v>
      </c>
      <c r="AU320" s="208" t="s">
        <v>76</v>
      </c>
      <c r="AY320" s="207" t="s">
        <v>129</v>
      </c>
      <c r="BK320" s="209">
        <f>SUM(BK321:BK322)</f>
        <v>0</v>
      </c>
    </row>
    <row r="321" s="1" customFormat="1" ht="14.4" customHeight="1">
      <c r="B321" s="44"/>
      <c r="C321" s="212" t="s">
        <v>590</v>
      </c>
      <c r="D321" s="212" t="s">
        <v>131</v>
      </c>
      <c r="E321" s="213" t="s">
        <v>591</v>
      </c>
      <c r="F321" s="214" t="s">
        <v>592</v>
      </c>
      <c r="G321" s="215" t="s">
        <v>134</v>
      </c>
      <c r="H321" s="216">
        <v>241.68000000000001</v>
      </c>
      <c r="I321" s="217"/>
      <c r="J321" s="218">
        <f>ROUND(I321*H321,2)</f>
        <v>0</v>
      </c>
      <c r="K321" s="214" t="s">
        <v>135</v>
      </c>
      <c r="L321" s="70"/>
      <c r="M321" s="219" t="s">
        <v>21</v>
      </c>
      <c r="N321" s="220" t="s">
        <v>42</v>
      </c>
      <c r="O321" s="45"/>
      <c r="P321" s="221">
        <f>O321*H321</f>
        <v>0</v>
      </c>
      <c r="Q321" s="221">
        <v>0</v>
      </c>
      <c r="R321" s="221">
        <f>Q321*H321</f>
        <v>0</v>
      </c>
      <c r="S321" s="221">
        <v>0.014999999999999999</v>
      </c>
      <c r="T321" s="222">
        <f>S321*H321</f>
        <v>3.6252</v>
      </c>
      <c r="AR321" s="22" t="s">
        <v>224</v>
      </c>
      <c r="AT321" s="22" t="s">
        <v>131</v>
      </c>
      <c r="AU321" s="22" t="s">
        <v>83</v>
      </c>
      <c r="AY321" s="22" t="s">
        <v>129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22" t="s">
        <v>76</v>
      </c>
      <c r="BK321" s="223">
        <f>ROUND(I321*H321,2)</f>
        <v>0</v>
      </c>
      <c r="BL321" s="22" t="s">
        <v>224</v>
      </c>
      <c r="BM321" s="22" t="s">
        <v>593</v>
      </c>
    </row>
    <row r="322" s="1" customFormat="1">
      <c r="B322" s="44"/>
      <c r="C322" s="72"/>
      <c r="D322" s="224" t="s">
        <v>138</v>
      </c>
      <c r="E322" s="72"/>
      <c r="F322" s="225" t="s">
        <v>594</v>
      </c>
      <c r="G322" s="72"/>
      <c r="H322" s="72"/>
      <c r="I322" s="183"/>
      <c r="J322" s="72"/>
      <c r="K322" s="72"/>
      <c r="L322" s="70"/>
      <c r="M322" s="226"/>
      <c r="N322" s="45"/>
      <c r="O322" s="45"/>
      <c r="P322" s="45"/>
      <c r="Q322" s="45"/>
      <c r="R322" s="45"/>
      <c r="S322" s="45"/>
      <c r="T322" s="93"/>
      <c r="AT322" s="22" t="s">
        <v>138</v>
      </c>
      <c r="AU322" s="22" t="s">
        <v>83</v>
      </c>
    </row>
    <row r="323" s="10" customFormat="1" ht="29.88" customHeight="1">
      <c r="B323" s="196"/>
      <c r="C323" s="197"/>
      <c r="D323" s="198" t="s">
        <v>70</v>
      </c>
      <c r="E323" s="210" t="s">
        <v>595</v>
      </c>
      <c r="F323" s="210" t="s">
        <v>596</v>
      </c>
      <c r="G323" s="197"/>
      <c r="H323" s="197"/>
      <c r="I323" s="200"/>
      <c r="J323" s="211">
        <f>BK323</f>
        <v>0</v>
      </c>
      <c r="K323" s="197"/>
      <c r="L323" s="202"/>
      <c r="M323" s="203"/>
      <c r="N323" s="204"/>
      <c r="O323" s="204"/>
      <c r="P323" s="205">
        <f>SUM(P324:P325)</f>
        <v>0</v>
      </c>
      <c r="Q323" s="204"/>
      <c r="R323" s="205">
        <f>SUM(R324:R325)</f>
        <v>0</v>
      </c>
      <c r="S323" s="204"/>
      <c r="T323" s="206">
        <f>SUM(T324:T325)</f>
        <v>4.3007999999999997</v>
      </c>
      <c r="AR323" s="207" t="s">
        <v>83</v>
      </c>
      <c r="AT323" s="208" t="s">
        <v>70</v>
      </c>
      <c r="AU323" s="208" t="s">
        <v>76</v>
      </c>
      <c r="AY323" s="207" t="s">
        <v>129</v>
      </c>
      <c r="BK323" s="209">
        <f>SUM(BK324:BK325)</f>
        <v>0</v>
      </c>
    </row>
    <row r="324" s="1" customFormat="1" ht="22.8" customHeight="1">
      <c r="B324" s="44"/>
      <c r="C324" s="212" t="s">
        <v>597</v>
      </c>
      <c r="D324" s="212" t="s">
        <v>131</v>
      </c>
      <c r="E324" s="213" t="s">
        <v>598</v>
      </c>
      <c r="F324" s="214" t="s">
        <v>599</v>
      </c>
      <c r="G324" s="215" t="s">
        <v>134</v>
      </c>
      <c r="H324" s="216">
        <v>1433.5999999999999</v>
      </c>
      <c r="I324" s="217"/>
      <c r="J324" s="218">
        <f>ROUND(I324*H324,2)</f>
        <v>0</v>
      </c>
      <c r="K324" s="214" t="s">
        <v>135</v>
      </c>
      <c r="L324" s="70"/>
      <c r="M324" s="219" t="s">
        <v>21</v>
      </c>
      <c r="N324" s="220" t="s">
        <v>42</v>
      </c>
      <c r="O324" s="45"/>
      <c r="P324" s="221">
        <f>O324*H324</f>
        <v>0</v>
      </c>
      <c r="Q324" s="221">
        <v>0</v>
      </c>
      <c r="R324" s="221">
        <f>Q324*H324</f>
        <v>0</v>
      </c>
      <c r="S324" s="221">
        <v>0.0030000000000000001</v>
      </c>
      <c r="T324" s="222">
        <f>S324*H324</f>
        <v>4.3007999999999997</v>
      </c>
      <c r="AR324" s="22" t="s">
        <v>224</v>
      </c>
      <c r="AT324" s="22" t="s">
        <v>131</v>
      </c>
      <c r="AU324" s="22" t="s">
        <v>83</v>
      </c>
      <c r="AY324" s="22" t="s">
        <v>129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22" t="s">
        <v>76</v>
      </c>
      <c r="BK324" s="223">
        <f>ROUND(I324*H324,2)</f>
        <v>0</v>
      </c>
      <c r="BL324" s="22" t="s">
        <v>224</v>
      </c>
      <c r="BM324" s="22" t="s">
        <v>600</v>
      </c>
    </row>
    <row r="325" s="1" customFormat="1">
      <c r="B325" s="44"/>
      <c r="C325" s="72"/>
      <c r="D325" s="224" t="s">
        <v>138</v>
      </c>
      <c r="E325" s="72"/>
      <c r="F325" s="225" t="s">
        <v>599</v>
      </c>
      <c r="G325" s="72"/>
      <c r="H325" s="72"/>
      <c r="I325" s="183"/>
      <c r="J325" s="72"/>
      <c r="K325" s="72"/>
      <c r="L325" s="70"/>
      <c r="M325" s="226"/>
      <c r="N325" s="45"/>
      <c r="O325" s="45"/>
      <c r="P325" s="45"/>
      <c r="Q325" s="45"/>
      <c r="R325" s="45"/>
      <c r="S325" s="45"/>
      <c r="T325" s="93"/>
      <c r="AT325" s="22" t="s">
        <v>138</v>
      </c>
      <c r="AU325" s="22" t="s">
        <v>83</v>
      </c>
    </row>
    <row r="326" s="10" customFormat="1" ht="37.44" customHeight="1">
      <c r="B326" s="196"/>
      <c r="C326" s="197"/>
      <c r="D326" s="198" t="s">
        <v>70</v>
      </c>
      <c r="E326" s="199" t="s">
        <v>601</v>
      </c>
      <c r="F326" s="199" t="s">
        <v>602</v>
      </c>
      <c r="G326" s="197"/>
      <c r="H326" s="197"/>
      <c r="I326" s="200"/>
      <c r="J326" s="201">
        <f>BK326</f>
        <v>0</v>
      </c>
      <c r="K326" s="197"/>
      <c r="L326" s="202"/>
      <c r="M326" s="203"/>
      <c r="N326" s="204"/>
      <c r="O326" s="204"/>
      <c r="P326" s="205">
        <f>P327+P334+P341+P348+P351+P354</f>
        <v>0</v>
      </c>
      <c r="Q326" s="204"/>
      <c r="R326" s="205">
        <f>R327+R334+R341+R348+R351+R354</f>
        <v>0</v>
      </c>
      <c r="S326" s="204"/>
      <c r="T326" s="206">
        <f>T327+T334+T341+T348+T351+T354</f>
        <v>0</v>
      </c>
      <c r="AR326" s="207" t="s">
        <v>157</v>
      </c>
      <c r="AT326" s="208" t="s">
        <v>70</v>
      </c>
      <c r="AU326" s="208" t="s">
        <v>71</v>
      </c>
      <c r="AY326" s="207" t="s">
        <v>129</v>
      </c>
      <c r="BK326" s="209">
        <f>BK327+BK334+BK341+BK348+BK351+BK354</f>
        <v>0</v>
      </c>
    </row>
    <row r="327" s="10" customFormat="1" ht="19.92" customHeight="1">
      <c r="B327" s="196"/>
      <c r="C327" s="197"/>
      <c r="D327" s="198" t="s">
        <v>70</v>
      </c>
      <c r="E327" s="210" t="s">
        <v>603</v>
      </c>
      <c r="F327" s="210" t="s">
        <v>604</v>
      </c>
      <c r="G327" s="197"/>
      <c r="H327" s="197"/>
      <c r="I327" s="200"/>
      <c r="J327" s="211">
        <f>BK327</f>
        <v>0</v>
      </c>
      <c r="K327" s="197"/>
      <c r="L327" s="202"/>
      <c r="M327" s="203"/>
      <c r="N327" s="204"/>
      <c r="O327" s="204"/>
      <c r="P327" s="205">
        <f>SUM(P328:P333)</f>
        <v>0</v>
      </c>
      <c r="Q327" s="204"/>
      <c r="R327" s="205">
        <f>SUM(R328:R333)</f>
        <v>0</v>
      </c>
      <c r="S327" s="204"/>
      <c r="T327" s="206">
        <f>SUM(T328:T333)</f>
        <v>0</v>
      </c>
      <c r="AR327" s="207" t="s">
        <v>157</v>
      </c>
      <c r="AT327" s="208" t="s">
        <v>70</v>
      </c>
      <c r="AU327" s="208" t="s">
        <v>76</v>
      </c>
      <c r="AY327" s="207" t="s">
        <v>129</v>
      </c>
      <c r="BK327" s="209">
        <f>SUM(BK328:BK333)</f>
        <v>0</v>
      </c>
    </row>
    <row r="328" s="1" customFormat="1" ht="14.4" customHeight="1">
      <c r="B328" s="44"/>
      <c r="C328" s="212" t="s">
        <v>605</v>
      </c>
      <c r="D328" s="212" t="s">
        <v>131</v>
      </c>
      <c r="E328" s="213" t="s">
        <v>606</v>
      </c>
      <c r="F328" s="214" t="s">
        <v>607</v>
      </c>
      <c r="G328" s="215" t="s">
        <v>515</v>
      </c>
      <c r="H328" s="216">
        <v>1</v>
      </c>
      <c r="I328" s="217"/>
      <c r="J328" s="218">
        <f>ROUND(I328*H328,2)</f>
        <v>0</v>
      </c>
      <c r="K328" s="214" t="s">
        <v>135</v>
      </c>
      <c r="L328" s="70"/>
      <c r="M328" s="219" t="s">
        <v>21</v>
      </c>
      <c r="N328" s="220" t="s">
        <v>42</v>
      </c>
      <c r="O328" s="45"/>
      <c r="P328" s="221">
        <f>O328*H328</f>
        <v>0</v>
      </c>
      <c r="Q328" s="221">
        <v>0</v>
      </c>
      <c r="R328" s="221">
        <f>Q328*H328</f>
        <v>0</v>
      </c>
      <c r="S328" s="221">
        <v>0</v>
      </c>
      <c r="T328" s="222">
        <f>S328*H328</f>
        <v>0</v>
      </c>
      <c r="AR328" s="22" t="s">
        <v>608</v>
      </c>
      <c r="AT328" s="22" t="s">
        <v>131</v>
      </c>
      <c r="AU328" s="22" t="s">
        <v>83</v>
      </c>
      <c r="AY328" s="22" t="s">
        <v>129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22" t="s">
        <v>76</v>
      </c>
      <c r="BK328" s="223">
        <f>ROUND(I328*H328,2)</f>
        <v>0</v>
      </c>
      <c r="BL328" s="22" t="s">
        <v>608</v>
      </c>
      <c r="BM328" s="22" t="s">
        <v>609</v>
      </c>
    </row>
    <row r="329" s="1" customFormat="1">
      <c r="B329" s="44"/>
      <c r="C329" s="72"/>
      <c r="D329" s="224" t="s">
        <v>138</v>
      </c>
      <c r="E329" s="72"/>
      <c r="F329" s="225" t="s">
        <v>610</v>
      </c>
      <c r="G329" s="72"/>
      <c r="H329" s="72"/>
      <c r="I329" s="183"/>
      <c r="J329" s="72"/>
      <c r="K329" s="72"/>
      <c r="L329" s="70"/>
      <c r="M329" s="226"/>
      <c r="N329" s="45"/>
      <c r="O329" s="45"/>
      <c r="P329" s="45"/>
      <c r="Q329" s="45"/>
      <c r="R329" s="45"/>
      <c r="S329" s="45"/>
      <c r="T329" s="93"/>
      <c r="AT329" s="22" t="s">
        <v>138</v>
      </c>
      <c r="AU329" s="22" t="s">
        <v>83</v>
      </c>
    </row>
    <row r="330" s="1" customFormat="1" ht="14.4" customHeight="1">
      <c r="B330" s="44"/>
      <c r="C330" s="212" t="s">
        <v>611</v>
      </c>
      <c r="D330" s="212" t="s">
        <v>131</v>
      </c>
      <c r="E330" s="213" t="s">
        <v>612</v>
      </c>
      <c r="F330" s="214" t="s">
        <v>613</v>
      </c>
      <c r="G330" s="215" t="s">
        <v>515</v>
      </c>
      <c r="H330" s="216">
        <v>1</v>
      </c>
      <c r="I330" s="217"/>
      <c r="J330" s="218">
        <f>ROUND(I330*H330,2)</f>
        <v>0</v>
      </c>
      <c r="K330" s="214" t="s">
        <v>135</v>
      </c>
      <c r="L330" s="70"/>
      <c r="M330" s="219" t="s">
        <v>21</v>
      </c>
      <c r="N330" s="220" t="s">
        <v>42</v>
      </c>
      <c r="O330" s="45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AR330" s="22" t="s">
        <v>608</v>
      </c>
      <c r="AT330" s="22" t="s">
        <v>131</v>
      </c>
      <c r="AU330" s="22" t="s">
        <v>83</v>
      </c>
      <c r="AY330" s="22" t="s">
        <v>129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22" t="s">
        <v>76</v>
      </c>
      <c r="BK330" s="223">
        <f>ROUND(I330*H330,2)</f>
        <v>0</v>
      </c>
      <c r="BL330" s="22" t="s">
        <v>608</v>
      </c>
      <c r="BM330" s="22" t="s">
        <v>614</v>
      </c>
    </row>
    <row r="331" s="1" customFormat="1">
      <c r="B331" s="44"/>
      <c r="C331" s="72"/>
      <c r="D331" s="224" t="s">
        <v>138</v>
      </c>
      <c r="E331" s="72"/>
      <c r="F331" s="225" t="s">
        <v>615</v>
      </c>
      <c r="G331" s="72"/>
      <c r="H331" s="72"/>
      <c r="I331" s="183"/>
      <c r="J331" s="72"/>
      <c r="K331" s="72"/>
      <c r="L331" s="70"/>
      <c r="M331" s="226"/>
      <c r="N331" s="45"/>
      <c r="O331" s="45"/>
      <c r="P331" s="45"/>
      <c r="Q331" s="45"/>
      <c r="R331" s="45"/>
      <c r="S331" s="45"/>
      <c r="T331" s="93"/>
      <c r="AT331" s="22" t="s">
        <v>138</v>
      </c>
      <c r="AU331" s="22" t="s">
        <v>83</v>
      </c>
    </row>
    <row r="332" s="1" customFormat="1" ht="14.4" customHeight="1">
      <c r="B332" s="44"/>
      <c r="C332" s="212" t="s">
        <v>616</v>
      </c>
      <c r="D332" s="212" t="s">
        <v>131</v>
      </c>
      <c r="E332" s="213" t="s">
        <v>617</v>
      </c>
      <c r="F332" s="214" t="s">
        <v>618</v>
      </c>
      <c r="G332" s="215" t="s">
        <v>515</v>
      </c>
      <c r="H332" s="216">
        <v>1</v>
      </c>
      <c r="I332" s="217"/>
      <c r="J332" s="218">
        <f>ROUND(I332*H332,2)</f>
        <v>0</v>
      </c>
      <c r="K332" s="214" t="s">
        <v>135</v>
      </c>
      <c r="L332" s="70"/>
      <c r="M332" s="219" t="s">
        <v>21</v>
      </c>
      <c r="N332" s="220" t="s">
        <v>42</v>
      </c>
      <c r="O332" s="45"/>
      <c r="P332" s="221">
        <f>O332*H332</f>
        <v>0</v>
      </c>
      <c r="Q332" s="221">
        <v>0</v>
      </c>
      <c r="R332" s="221">
        <f>Q332*H332</f>
        <v>0</v>
      </c>
      <c r="S332" s="221">
        <v>0</v>
      </c>
      <c r="T332" s="222">
        <f>S332*H332</f>
        <v>0</v>
      </c>
      <c r="AR332" s="22" t="s">
        <v>608</v>
      </c>
      <c r="AT332" s="22" t="s">
        <v>131</v>
      </c>
      <c r="AU332" s="22" t="s">
        <v>83</v>
      </c>
      <c r="AY332" s="22" t="s">
        <v>129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22" t="s">
        <v>76</v>
      </c>
      <c r="BK332" s="223">
        <f>ROUND(I332*H332,2)</f>
        <v>0</v>
      </c>
      <c r="BL332" s="22" t="s">
        <v>608</v>
      </c>
      <c r="BM332" s="22" t="s">
        <v>619</v>
      </c>
    </row>
    <row r="333" s="1" customFormat="1">
      <c r="B333" s="44"/>
      <c r="C333" s="72"/>
      <c r="D333" s="224" t="s">
        <v>138</v>
      </c>
      <c r="E333" s="72"/>
      <c r="F333" s="225" t="s">
        <v>620</v>
      </c>
      <c r="G333" s="72"/>
      <c r="H333" s="72"/>
      <c r="I333" s="183"/>
      <c r="J333" s="72"/>
      <c r="K333" s="72"/>
      <c r="L333" s="70"/>
      <c r="M333" s="226"/>
      <c r="N333" s="45"/>
      <c r="O333" s="45"/>
      <c r="P333" s="45"/>
      <c r="Q333" s="45"/>
      <c r="R333" s="45"/>
      <c r="S333" s="45"/>
      <c r="T333" s="93"/>
      <c r="AT333" s="22" t="s">
        <v>138</v>
      </c>
      <c r="AU333" s="22" t="s">
        <v>83</v>
      </c>
    </row>
    <row r="334" s="10" customFormat="1" ht="29.88" customHeight="1">
      <c r="B334" s="196"/>
      <c r="C334" s="197"/>
      <c r="D334" s="198" t="s">
        <v>70</v>
      </c>
      <c r="E334" s="210" t="s">
        <v>621</v>
      </c>
      <c r="F334" s="210" t="s">
        <v>622</v>
      </c>
      <c r="G334" s="197"/>
      <c r="H334" s="197"/>
      <c r="I334" s="200"/>
      <c r="J334" s="211">
        <f>BK334</f>
        <v>0</v>
      </c>
      <c r="K334" s="197"/>
      <c r="L334" s="202"/>
      <c r="M334" s="203"/>
      <c r="N334" s="204"/>
      <c r="O334" s="204"/>
      <c r="P334" s="205">
        <f>SUM(P335:P340)</f>
        <v>0</v>
      </c>
      <c r="Q334" s="204"/>
      <c r="R334" s="205">
        <f>SUM(R335:R340)</f>
        <v>0</v>
      </c>
      <c r="S334" s="204"/>
      <c r="T334" s="206">
        <f>SUM(T335:T340)</f>
        <v>0</v>
      </c>
      <c r="AR334" s="207" t="s">
        <v>157</v>
      </c>
      <c r="AT334" s="208" t="s">
        <v>70</v>
      </c>
      <c r="AU334" s="208" t="s">
        <v>76</v>
      </c>
      <c r="AY334" s="207" t="s">
        <v>129</v>
      </c>
      <c r="BK334" s="209">
        <f>SUM(BK335:BK340)</f>
        <v>0</v>
      </c>
    </row>
    <row r="335" s="1" customFormat="1" ht="14.4" customHeight="1">
      <c r="B335" s="44"/>
      <c r="C335" s="212" t="s">
        <v>623</v>
      </c>
      <c r="D335" s="212" t="s">
        <v>131</v>
      </c>
      <c r="E335" s="213" t="s">
        <v>624</v>
      </c>
      <c r="F335" s="214" t="s">
        <v>625</v>
      </c>
      <c r="G335" s="215" t="s">
        <v>515</v>
      </c>
      <c r="H335" s="216">
        <v>1</v>
      </c>
      <c r="I335" s="217"/>
      <c r="J335" s="218">
        <f>ROUND(I335*H335,2)</f>
        <v>0</v>
      </c>
      <c r="K335" s="214" t="s">
        <v>135</v>
      </c>
      <c r="L335" s="70"/>
      <c r="M335" s="219" t="s">
        <v>21</v>
      </c>
      <c r="N335" s="220" t="s">
        <v>42</v>
      </c>
      <c r="O335" s="45"/>
      <c r="P335" s="221">
        <f>O335*H335</f>
        <v>0</v>
      </c>
      <c r="Q335" s="221">
        <v>0</v>
      </c>
      <c r="R335" s="221">
        <f>Q335*H335</f>
        <v>0</v>
      </c>
      <c r="S335" s="221">
        <v>0</v>
      </c>
      <c r="T335" s="222">
        <f>S335*H335</f>
        <v>0</v>
      </c>
      <c r="AR335" s="22" t="s">
        <v>608</v>
      </c>
      <c r="AT335" s="22" t="s">
        <v>131</v>
      </c>
      <c r="AU335" s="22" t="s">
        <v>83</v>
      </c>
      <c r="AY335" s="22" t="s">
        <v>129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22" t="s">
        <v>76</v>
      </c>
      <c r="BK335" s="223">
        <f>ROUND(I335*H335,2)</f>
        <v>0</v>
      </c>
      <c r="BL335" s="22" t="s">
        <v>608</v>
      </c>
      <c r="BM335" s="22" t="s">
        <v>626</v>
      </c>
    </row>
    <row r="336" s="1" customFormat="1">
      <c r="B336" s="44"/>
      <c r="C336" s="72"/>
      <c r="D336" s="224" t="s">
        <v>138</v>
      </c>
      <c r="E336" s="72"/>
      <c r="F336" s="225" t="s">
        <v>627</v>
      </c>
      <c r="G336" s="72"/>
      <c r="H336" s="72"/>
      <c r="I336" s="183"/>
      <c r="J336" s="72"/>
      <c r="K336" s="72"/>
      <c r="L336" s="70"/>
      <c r="M336" s="226"/>
      <c r="N336" s="45"/>
      <c r="O336" s="45"/>
      <c r="P336" s="45"/>
      <c r="Q336" s="45"/>
      <c r="R336" s="45"/>
      <c r="S336" s="45"/>
      <c r="T336" s="93"/>
      <c r="AT336" s="22" t="s">
        <v>138</v>
      </c>
      <c r="AU336" s="22" t="s">
        <v>83</v>
      </c>
    </row>
    <row r="337" s="1" customFormat="1" ht="14.4" customHeight="1">
      <c r="B337" s="44"/>
      <c r="C337" s="212" t="s">
        <v>628</v>
      </c>
      <c r="D337" s="212" t="s">
        <v>131</v>
      </c>
      <c r="E337" s="213" t="s">
        <v>629</v>
      </c>
      <c r="F337" s="214" t="s">
        <v>630</v>
      </c>
      <c r="G337" s="215" t="s">
        <v>515</v>
      </c>
      <c r="H337" s="216">
        <v>1</v>
      </c>
      <c r="I337" s="217"/>
      <c r="J337" s="218">
        <f>ROUND(I337*H337,2)</f>
        <v>0</v>
      </c>
      <c r="K337" s="214" t="s">
        <v>135</v>
      </c>
      <c r="L337" s="70"/>
      <c r="M337" s="219" t="s">
        <v>21</v>
      </c>
      <c r="N337" s="220" t="s">
        <v>42</v>
      </c>
      <c r="O337" s="45"/>
      <c r="P337" s="221">
        <f>O337*H337</f>
        <v>0</v>
      </c>
      <c r="Q337" s="221">
        <v>0</v>
      </c>
      <c r="R337" s="221">
        <f>Q337*H337</f>
        <v>0</v>
      </c>
      <c r="S337" s="221">
        <v>0</v>
      </c>
      <c r="T337" s="222">
        <f>S337*H337</f>
        <v>0</v>
      </c>
      <c r="AR337" s="22" t="s">
        <v>608</v>
      </c>
      <c r="AT337" s="22" t="s">
        <v>131</v>
      </c>
      <c r="AU337" s="22" t="s">
        <v>83</v>
      </c>
      <c r="AY337" s="22" t="s">
        <v>129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22" t="s">
        <v>76</v>
      </c>
      <c r="BK337" s="223">
        <f>ROUND(I337*H337,2)</f>
        <v>0</v>
      </c>
      <c r="BL337" s="22" t="s">
        <v>608</v>
      </c>
      <c r="BM337" s="22" t="s">
        <v>631</v>
      </c>
    </row>
    <row r="338" s="1" customFormat="1">
      <c r="B338" s="44"/>
      <c r="C338" s="72"/>
      <c r="D338" s="224" t="s">
        <v>138</v>
      </c>
      <c r="E338" s="72"/>
      <c r="F338" s="225" t="s">
        <v>632</v>
      </c>
      <c r="G338" s="72"/>
      <c r="H338" s="72"/>
      <c r="I338" s="183"/>
      <c r="J338" s="72"/>
      <c r="K338" s="72"/>
      <c r="L338" s="70"/>
      <c r="M338" s="226"/>
      <c r="N338" s="45"/>
      <c r="O338" s="45"/>
      <c r="P338" s="45"/>
      <c r="Q338" s="45"/>
      <c r="R338" s="45"/>
      <c r="S338" s="45"/>
      <c r="T338" s="93"/>
      <c r="AT338" s="22" t="s">
        <v>138</v>
      </c>
      <c r="AU338" s="22" t="s">
        <v>83</v>
      </c>
    </row>
    <row r="339" s="1" customFormat="1" ht="14.4" customHeight="1">
      <c r="B339" s="44"/>
      <c r="C339" s="212" t="s">
        <v>633</v>
      </c>
      <c r="D339" s="212" t="s">
        <v>131</v>
      </c>
      <c r="E339" s="213" t="s">
        <v>634</v>
      </c>
      <c r="F339" s="214" t="s">
        <v>635</v>
      </c>
      <c r="G339" s="215" t="s">
        <v>515</v>
      </c>
      <c r="H339" s="216">
        <v>1</v>
      </c>
      <c r="I339" s="217"/>
      <c r="J339" s="218">
        <f>ROUND(I339*H339,2)</f>
        <v>0</v>
      </c>
      <c r="K339" s="214" t="s">
        <v>135</v>
      </c>
      <c r="L339" s="70"/>
      <c r="M339" s="219" t="s">
        <v>21</v>
      </c>
      <c r="N339" s="220" t="s">
        <v>42</v>
      </c>
      <c r="O339" s="45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AR339" s="22" t="s">
        <v>608</v>
      </c>
      <c r="AT339" s="22" t="s">
        <v>131</v>
      </c>
      <c r="AU339" s="22" t="s">
        <v>83</v>
      </c>
      <c r="AY339" s="22" t="s">
        <v>129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22" t="s">
        <v>76</v>
      </c>
      <c r="BK339" s="223">
        <f>ROUND(I339*H339,2)</f>
        <v>0</v>
      </c>
      <c r="BL339" s="22" t="s">
        <v>608</v>
      </c>
      <c r="BM339" s="22" t="s">
        <v>636</v>
      </c>
    </row>
    <row r="340" s="1" customFormat="1">
      <c r="B340" s="44"/>
      <c r="C340" s="72"/>
      <c r="D340" s="224" t="s">
        <v>138</v>
      </c>
      <c r="E340" s="72"/>
      <c r="F340" s="225" t="s">
        <v>637</v>
      </c>
      <c r="G340" s="72"/>
      <c r="H340" s="72"/>
      <c r="I340" s="183"/>
      <c r="J340" s="72"/>
      <c r="K340" s="72"/>
      <c r="L340" s="70"/>
      <c r="M340" s="226"/>
      <c r="N340" s="45"/>
      <c r="O340" s="45"/>
      <c r="P340" s="45"/>
      <c r="Q340" s="45"/>
      <c r="R340" s="45"/>
      <c r="S340" s="45"/>
      <c r="T340" s="93"/>
      <c r="AT340" s="22" t="s">
        <v>138</v>
      </c>
      <c r="AU340" s="22" t="s">
        <v>83</v>
      </c>
    </row>
    <row r="341" s="10" customFormat="1" ht="29.88" customHeight="1">
      <c r="B341" s="196"/>
      <c r="C341" s="197"/>
      <c r="D341" s="198" t="s">
        <v>70</v>
      </c>
      <c r="E341" s="210" t="s">
        <v>638</v>
      </c>
      <c r="F341" s="210" t="s">
        <v>639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SUM(P342:P347)</f>
        <v>0</v>
      </c>
      <c r="Q341" s="204"/>
      <c r="R341" s="205">
        <f>SUM(R342:R347)</f>
        <v>0</v>
      </c>
      <c r="S341" s="204"/>
      <c r="T341" s="206">
        <f>SUM(T342:T347)</f>
        <v>0</v>
      </c>
      <c r="AR341" s="207" t="s">
        <v>157</v>
      </c>
      <c r="AT341" s="208" t="s">
        <v>70</v>
      </c>
      <c r="AU341" s="208" t="s">
        <v>76</v>
      </c>
      <c r="AY341" s="207" t="s">
        <v>129</v>
      </c>
      <c r="BK341" s="209">
        <f>SUM(BK342:BK347)</f>
        <v>0</v>
      </c>
    </row>
    <row r="342" s="1" customFormat="1" ht="14.4" customHeight="1">
      <c r="B342" s="44"/>
      <c r="C342" s="212" t="s">
        <v>640</v>
      </c>
      <c r="D342" s="212" t="s">
        <v>131</v>
      </c>
      <c r="E342" s="213" t="s">
        <v>641</v>
      </c>
      <c r="F342" s="214" t="s">
        <v>642</v>
      </c>
      <c r="G342" s="215" t="s">
        <v>515</v>
      </c>
      <c r="H342" s="216">
        <v>1</v>
      </c>
      <c r="I342" s="217"/>
      <c r="J342" s="218">
        <f>ROUND(I342*H342,2)</f>
        <v>0</v>
      </c>
      <c r="K342" s="214" t="s">
        <v>135</v>
      </c>
      <c r="L342" s="70"/>
      <c r="M342" s="219" t="s">
        <v>21</v>
      </c>
      <c r="N342" s="220" t="s">
        <v>42</v>
      </c>
      <c r="O342" s="45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AR342" s="22" t="s">
        <v>608</v>
      </c>
      <c r="AT342" s="22" t="s">
        <v>131</v>
      </c>
      <c r="AU342" s="22" t="s">
        <v>83</v>
      </c>
      <c r="AY342" s="22" t="s">
        <v>129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22" t="s">
        <v>76</v>
      </c>
      <c r="BK342" s="223">
        <f>ROUND(I342*H342,2)</f>
        <v>0</v>
      </c>
      <c r="BL342" s="22" t="s">
        <v>608</v>
      </c>
      <c r="BM342" s="22" t="s">
        <v>643</v>
      </c>
    </row>
    <row r="343" s="1" customFormat="1">
      <c r="B343" s="44"/>
      <c r="C343" s="72"/>
      <c r="D343" s="224" t="s">
        <v>138</v>
      </c>
      <c r="E343" s="72"/>
      <c r="F343" s="225" t="s">
        <v>644</v>
      </c>
      <c r="G343" s="72"/>
      <c r="H343" s="72"/>
      <c r="I343" s="183"/>
      <c r="J343" s="72"/>
      <c r="K343" s="72"/>
      <c r="L343" s="70"/>
      <c r="M343" s="226"/>
      <c r="N343" s="45"/>
      <c r="O343" s="45"/>
      <c r="P343" s="45"/>
      <c r="Q343" s="45"/>
      <c r="R343" s="45"/>
      <c r="S343" s="45"/>
      <c r="T343" s="93"/>
      <c r="AT343" s="22" t="s">
        <v>138</v>
      </c>
      <c r="AU343" s="22" t="s">
        <v>83</v>
      </c>
    </row>
    <row r="344" s="1" customFormat="1" ht="14.4" customHeight="1">
      <c r="B344" s="44"/>
      <c r="C344" s="212" t="s">
        <v>645</v>
      </c>
      <c r="D344" s="212" t="s">
        <v>131</v>
      </c>
      <c r="E344" s="213" t="s">
        <v>646</v>
      </c>
      <c r="F344" s="214" t="s">
        <v>647</v>
      </c>
      <c r="G344" s="215" t="s">
        <v>515</v>
      </c>
      <c r="H344" s="216">
        <v>1</v>
      </c>
      <c r="I344" s="217"/>
      <c r="J344" s="218">
        <f>ROUND(I344*H344,2)</f>
        <v>0</v>
      </c>
      <c r="K344" s="214" t="s">
        <v>135</v>
      </c>
      <c r="L344" s="70"/>
      <c r="M344" s="219" t="s">
        <v>21</v>
      </c>
      <c r="N344" s="220" t="s">
        <v>42</v>
      </c>
      <c r="O344" s="45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AR344" s="22" t="s">
        <v>608</v>
      </c>
      <c r="AT344" s="22" t="s">
        <v>131</v>
      </c>
      <c r="AU344" s="22" t="s">
        <v>83</v>
      </c>
      <c r="AY344" s="22" t="s">
        <v>129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22" t="s">
        <v>76</v>
      </c>
      <c r="BK344" s="223">
        <f>ROUND(I344*H344,2)</f>
        <v>0</v>
      </c>
      <c r="BL344" s="22" t="s">
        <v>608</v>
      </c>
      <c r="BM344" s="22" t="s">
        <v>648</v>
      </c>
    </row>
    <row r="345" s="1" customFormat="1">
      <c r="B345" s="44"/>
      <c r="C345" s="72"/>
      <c r="D345" s="224" t="s">
        <v>138</v>
      </c>
      <c r="E345" s="72"/>
      <c r="F345" s="225" t="s">
        <v>649</v>
      </c>
      <c r="G345" s="72"/>
      <c r="H345" s="72"/>
      <c r="I345" s="183"/>
      <c r="J345" s="72"/>
      <c r="K345" s="72"/>
      <c r="L345" s="70"/>
      <c r="M345" s="226"/>
      <c r="N345" s="45"/>
      <c r="O345" s="45"/>
      <c r="P345" s="45"/>
      <c r="Q345" s="45"/>
      <c r="R345" s="45"/>
      <c r="S345" s="45"/>
      <c r="T345" s="93"/>
      <c r="AT345" s="22" t="s">
        <v>138</v>
      </c>
      <c r="AU345" s="22" t="s">
        <v>83</v>
      </c>
    </row>
    <row r="346" s="1" customFormat="1" ht="14.4" customHeight="1">
      <c r="B346" s="44"/>
      <c r="C346" s="212" t="s">
        <v>650</v>
      </c>
      <c r="D346" s="212" t="s">
        <v>131</v>
      </c>
      <c r="E346" s="213" t="s">
        <v>651</v>
      </c>
      <c r="F346" s="214" t="s">
        <v>652</v>
      </c>
      <c r="G346" s="215" t="s">
        <v>515</v>
      </c>
      <c r="H346" s="216">
        <v>1</v>
      </c>
      <c r="I346" s="217"/>
      <c r="J346" s="218">
        <f>ROUND(I346*H346,2)</f>
        <v>0</v>
      </c>
      <c r="K346" s="214" t="s">
        <v>135</v>
      </c>
      <c r="L346" s="70"/>
      <c r="M346" s="219" t="s">
        <v>21</v>
      </c>
      <c r="N346" s="220" t="s">
        <v>42</v>
      </c>
      <c r="O346" s="45"/>
      <c r="P346" s="221">
        <f>O346*H346</f>
        <v>0</v>
      </c>
      <c r="Q346" s="221">
        <v>0</v>
      </c>
      <c r="R346" s="221">
        <f>Q346*H346</f>
        <v>0</v>
      </c>
      <c r="S346" s="221">
        <v>0</v>
      </c>
      <c r="T346" s="222">
        <f>S346*H346</f>
        <v>0</v>
      </c>
      <c r="AR346" s="22" t="s">
        <v>608</v>
      </c>
      <c r="AT346" s="22" t="s">
        <v>131</v>
      </c>
      <c r="AU346" s="22" t="s">
        <v>83</v>
      </c>
      <c r="AY346" s="22" t="s">
        <v>129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22" t="s">
        <v>76</v>
      </c>
      <c r="BK346" s="223">
        <f>ROUND(I346*H346,2)</f>
        <v>0</v>
      </c>
      <c r="BL346" s="22" t="s">
        <v>608</v>
      </c>
      <c r="BM346" s="22" t="s">
        <v>653</v>
      </c>
    </row>
    <row r="347" s="1" customFormat="1">
      <c r="B347" s="44"/>
      <c r="C347" s="72"/>
      <c r="D347" s="224" t="s">
        <v>138</v>
      </c>
      <c r="E347" s="72"/>
      <c r="F347" s="225" t="s">
        <v>654</v>
      </c>
      <c r="G347" s="72"/>
      <c r="H347" s="72"/>
      <c r="I347" s="183"/>
      <c r="J347" s="72"/>
      <c r="K347" s="72"/>
      <c r="L347" s="70"/>
      <c r="M347" s="226"/>
      <c r="N347" s="45"/>
      <c r="O347" s="45"/>
      <c r="P347" s="45"/>
      <c r="Q347" s="45"/>
      <c r="R347" s="45"/>
      <c r="S347" s="45"/>
      <c r="T347" s="93"/>
      <c r="AT347" s="22" t="s">
        <v>138</v>
      </c>
      <c r="AU347" s="22" t="s">
        <v>83</v>
      </c>
    </row>
    <row r="348" s="10" customFormat="1" ht="29.88" customHeight="1">
      <c r="B348" s="196"/>
      <c r="C348" s="197"/>
      <c r="D348" s="198" t="s">
        <v>70</v>
      </c>
      <c r="E348" s="210" t="s">
        <v>655</v>
      </c>
      <c r="F348" s="210" t="s">
        <v>656</v>
      </c>
      <c r="G348" s="197"/>
      <c r="H348" s="197"/>
      <c r="I348" s="200"/>
      <c r="J348" s="211">
        <f>BK348</f>
        <v>0</v>
      </c>
      <c r="K348" s="197"/>
      <c r="L348" s="202"/>
      <c r="M348" s="203"/>
      <c r="N348" s="204"/>
      <c r="O348" s="204"/>
      <c r="P348" s="205">
        <f>SUM(P349:P350)</f>
        <v>0</v>
      </c>
      <c r="Q348" s="204"/>
      <c r="R348" s="205">
        <f>SUM(R349:R350)</f>
        <v>0</v>
      </c>
      <c r="S348" s="204"/>
      <c r="T348" s="206">
        <f>SUM(T349:T350)</f>
        <v>0</v>
      </c>
      <c r="AR348" s="207" t="s">
        <v>157</v>
      </c>
      <c r="AT348" s="208" t="s">
        <v>70</v>
      </c>
      <c r="AU348" s="208" t="s">
        <v>76</v>
      </c>
      <c r="AY348" s="207" t="s">
        <v>129</v>
      </c>
      <c r="BK348" s="209">
        <f>SUM(BK349:BK350)</f>
        <v>0</v>
      </c>
    </row>
    <row r="349" s="1" customFormat="1" ht="14.4" customHeight="1">
      <c r="B349" s="44"/>
      <c r="C349" s="212" t="s">
        <v>657</v>
      </c>
      <c r="D349" s="212" t="s">
        <v>131</v>
      </c>
      <c r="E349" s="213" t="s">
        <v>658</v>
      </c>
      <c r="F349" s="214" t="s">
        <v>659</v>
      </c>
      <c r="G349" s="215" t="s">
        <v>515</v>
      </c>
      <c r="H349" s="216">
        <v>1</v>
      </c>
      <c r="I349" s="217"/>
      <c r="J349" s="218">
        <f>ROUND(I349*H349,2)</f>
        <v>0</v>
      </c>
      <c r="K349" s="214" t="s">
        <v>135</v>
      </c>
      <c r="L349" s="70"/>
      <c r="M349" s="219" t="s">
        <v>21</v>
      </c>
      <c r="N349" s="220" t="s">
        <v>42</v>
      </c>
      <c r="O349" s="45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AR349" s="22" t="s">
        <v>608</v>
      </c>
      <c r="AT349" s="22" t="s">
        <v>131</v>
      </c>
      <c r="AU349" s="22" t="s">
        <v>83</v>
      </c>
      <c r="AY349" s="22" t="s">
        <v>129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22" t="s">
        <v>76</v>
      </c>
      <c r="BK349" s="223">
        <f>ROUND(I349*H349,2)</f>
        <v>0</v>
      </c>
      <c r="BL349" s="22" t="s">
        <v>608</v>
      </c>
      <c r="BM349" s="22" t="s">
        <v>660</v>
      </c>
    </row>
    <row r="350" s="1" customFormat="1">
      <c r="B350" s="44"/>
      <c r="C350" s="72"/>
      <c r="D350" s="224" t="s">
        <v>138</v>
      </c>
      <c r="E350" s="72"/>
      <c r="F350" s="225" t="s">
        <v>661</v>
      </c>
      <c r="G350" s="72"/>
      <c r="H350" s="72"/>
      <c r="I350" s="183"/>
      <c r="J350" s="72"/>
      <c r="K350" s="72"/>
      <c r="L350" s="70"/>
      <c r="M350" s="226"/>
      <c r="N350" s="45"/>
      <c r="O350" s="45"/>
      <c r="P350" s="45"/>
      <c r="Q350" s="45"/>
      <c r="R350" s="45"/>
      <c r="S350" s="45"/>
      <c r="T350" s="93"/>
      <c r="AT350" s="22" t="s">
        <v>138</v>
      </c>
      <c r="AU350" s="22" t="s">
        <v>83</v>
      </c>
    </row>
    <row r="351" s="10" customFormat="1" ht="29.88" customHeight="1">
      <c r="B351" s="196"/>
      <c r="C351" s="197"/>
      <c r="D351" s="198" t="s">
        <v>70</v>
      </c>
      <c r="E351" s="210" t="s">
        <v>662</v>
      </c>
      <c r="F351" s="210" t="s">
        <v>663</v>
      </c>
      <c r="G351" s="197"/>
      <c r="H351" s="197"/>
      <c r="I351" s="200"/>
      <c r="J351" s="211">
        <f>BK351</f>
        <v>0</v>
      </c>
      <c r="K351" s="197"/>
      <c r="L351" s="202"/>
      <c r="M351" s="203"/>
      <c r="N351" s="204"/>
      <c r="O351" s="204"/>
      <c r="P351" s="205">
        <f>SUM(P352:P353)</f>
        <v>0</v>
      </c>
      <c r="Q351" s="204"/>
      <c r="R351" s="205">
        <f>SUM(R352:R353)</f>
        <v>0</v>
      </c>
      <c r="S351" s="204"/>
      <c r="T351" s="206">
        <f>SUM(T352:T353)</f>
        <v>0</v>
      </c>
      <c r="AR351" s="207" t="s">
        <v>157</v>
      </c>
      <c r="AT351" s="208" t="s">
        <v>70</v>
      </c>
      <c r="AU351" s="208" t="s">
        <v>76</v>
      </c>
      <c r="AY351" s="207" t="s">
        <v>129</v>
      </c>
      <c r="BK351" s="209">
        <f>SUM(BK352:BK353)</f>
        <v>0</v>
      </c>
    </row>
    <row r="352" s="1" customFormat="1" ht="14.4" customHeight="1">
      <c r="B352" s="44"/>
      <c r="C352" s="212" t="s">
        <v>664</v>
      </c>
      <c r="D352" s="212" t="s">
        <v>131</v>
      </c>
      <c r="E352" s="213" t="s">
        <v>665</v>
      </c>
      <c r="F352" s="214" t="s">
        <v>666</v>
      </c>
      <c r="G352" s="215" t="s">
        <v>515</v>
      </c>
      <c r="H352" s="216">
        <v>1</v>
      </c>
      <c r="I352" s="217"/>
      <c r="J352" s="218">
        <f>ROUND(I352*H352,2)</f>
        <v>0</v>
      </c>
      <c r="K352" s="214" t="s">
        <v>135</v>
      </c>
      <c r="L352" s="70"/>
      <c r="M352" s="219" t="s">
        <v>21</v>
      </c>
      <c r="N352" s="220" t="s">
        <v>42</v>
      </c>
      <c r="O352" s="45"/>
      <c r="P352" s="221">
        <f>O352*H352</f>
        <v>0</v>
      </c>
      <c r="Q352" s="221">
        <v>0</v>
      </c>
      <c r="R352" s="221">
        <f>Q352*H352</f>
        <v>0</v>
      </c>
      <c r="S352" s="221">
        <v>0</v>
      </c>
      <c r="T352" s="222">
        <f>S352*H352</f>
        <v>0</v>
      </c>
      <c r="AR352" s="22" t="s">
        <v>608</v>
      </c>
      <c r="AT352" s="22" t="s">
        <v>131</v>
      </c>
      <c r="AU352" s="22" t="s">
        <v>83</v>
      </c>
      <c r="AY352" s="22" t="s">
        <v>129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22" t="s">
        <v>76</v>
      </c>
      <c r="BK352" s="223">
        <f>ROUND(I352*H352,2)</f>
        <v>0</v>
      </c>
      <c r="BL352" s="22" t="s">
        <v>608</v>
      </c>
      <c r="BM352" s="22" t="s">
        <v>667</v>
      </c>
    </row>
    <row r="353" s="1" customFormat="1">
      <c r="B353" s="44"/>
      <c r="C353" s="72"/>
      <c r="D353" s="224" t="s">
        <v>138</v>
      </c>
      <c r="E353" s="72"/>
      <c r="F353" s="225" t="s">
        <v>668</v>
      </c>
      <c r="G353" s="72"/>
      <c r="H353" s="72"/>
      <c r="I353" s="183"/>
      <c r="J353" s="72"/>
      <c r="K353" s="72"/>
      <c r="L353" s="70"/>
      <c r="M353" s="226"/>
      <c r="N353" s="45"/>
      <c r="O353" s="45"/>
      <c r="P353" s="45"/>
      <c r="Q353" s="45"/>
      <c r="R353" s="45"/>
      <c r="S353" s="45"/>
      <c r="T353" s="93"/>
      <c r="AT353" s="22" t="s">
        <v>138</v>
      </c>
      <c r="AU353" s="22" t="s">
        <v>83</v>
      </c>
    </row>
    <row r="354" s="10" customFormat="1" ht="29.88" customHeight="1">
      <c r="B354" s="196"/>
      <c r="C354" s="197"/>
      <c r="D354" s="198" t="s">
        <v>70</v>
      </c>
      <c r="E354" s="210" t="s">
        <v>669</v>
      </c>
      <c r="F354" s="210" t="s">
        <v>670</v>
      </c>
      <c r="G354" s="197"/>
      <c r="H354" s="197"/>
      <c r="I354" s="200"/>
      <c r="J354" s="211">
        <f>BK354</f>
        <v>0</v>
      </c>
      <c r="K354" s="197"/>
      <c r="L354" s="202"/>
      <c r="M354" s="203"/>
      <c r="N354" s="204"/>
      <c r="O354" s="204"/>
      <c r="P354" s="205">
        <f>SUM(P355:P358)</f>
        <v>0</v>
      </c>
      <c r="Q354" s="204"/>
      <c r="R354" s="205">
        <f>SUM(R355:R358)</f>
        <v>0</v>
      </c>
      <c r="S354" s="204"/>
      <c r="T354" s="206">
        <f>SUM(T355:T358)</f>
        <v>0</v>
      </c>
      <c r="AR354" s="207" t="s">
        <v>157</v>
      </c>
      <c r="AT354" s="208" t="s">
        <v>70</v>
      </c>
      <c r="AU354" s="208" t="s">
        <v>76</v>
      </c>
      <c r="AY354" s="207" t="s">
        <v>129</v>
      </c>
      <c r="BK354" s="209">
        <f>SUM(BK355:BK358)</f>
        <v>0</v>
      </c>
    </row>
    <row r="355" s="1" customFormat="1" ht="14.4" customHeight="1">
      <c r="B355" s="44"/>
      <c r="C355" s="212" t="s">
        <v>671</v>
      </c>
      <c r="D355" s="212" t="s">
        <v>131</v>
      </c>
      <c r="E355" s="213" t="s">
        <v>672</v>
      </c>
      <c r="F355" s="214" t="s">
        <v>673</v>
      </c>
      <c r="G355" s="215" t="s">
        <v>515</v>
      </c>
      <c r="H355" s="216">
        <v>1</v>
      </c>
      <c r="I355" s="217"/>
      <c r="J355" s="218">
        <f>ROUND(I355*H355,2)</f>
        <v>0</v>
      </c>
      <c r="K355" s="214" t="s">
        <v>135</v>
      </c>
      <c r="L355" s="70"/>
      <c r="M355" s="219" t="s">
        <v>21</v>
      </c>
      <c r="N355" s="220" t="s">
        <v>42</v>
      </c>
      <c r="O355" s="45"/>
      <c r="P355" s="221">
        <f>O355*H355</f>
        <v>0</v>
      </c>
      <c r="Q355" s="221">
        <v>0</v>
      </c>
      <c r="R355" s="221">
        <f>Q355*H355</f>
        <v>0</v>
      </c>
      <c r="S355" s="221">
        <v>0</v>
      </c>
      <c r="T355" s="222">
        <f>S355*H355</f>
        <v>0</v>
      </c>
      <c r="AR355" s="22" t="s">
        <v>608</v>
      </c>
      <c r="AT355" s="22" t="s">
        <v>131</v>
      </c>
      <c r="AU355" s="22" t="s">
        <v>83</v>
      </c>
      <c r="AY355" s="22" t="s">
        <v>129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22" t="s">
        <v>76</v>
      </c>
      <c r="BK355" s="223">
        <f>ROUND(I355*H355,2)</f>
        <v>0</v>
      </c>
      <c r="BL355" s="22" t="s">
        <v>608</v>
      </c>
      <c r="BM355" s="22" t="s">
        <v>674</v>
      </c>
    </row>
    <row r="356" s="1" customFormat="1">
      <c r="B356" s="44"/>
      <c r="C356" s="72"/>
      <c r="D356" s="224" t="s">
        <v>138</v>
      </c>
      <c r="E356" s="72"/>
      <c r="F356" s="225" t="s">
        <v>675</v>
      </c>
      <c r="G356" s="72"/>
      <c r="H356" s="72"/>
      <c r="I356" s="183"/>
      <c r="J356" s="72"/>
      <c r="K356" s="72"/>
      <c r="L356" s="70"/>
      <c r="M356" s="226"/>
      <c r="N356" s="45"/>
      <c r="O356" s="45"/>
      <c r="P356" s="45"/>
      <c r="Q356" s="45"/>
      <c r="R356" s="45"/>
      <c r="S356" s="45"/>
      <c r="T356" s="93"/>
      <c r="AT356" s="22" t="s">
        <v>138</v>
      </c>
      <c r="AU356" s="22" t="s">
        <v>83</v>
      </c>
    </row>
    <row r="357" s="1" customFormat="1" ht="14.4" customHeight="1">
      <c r="B357" s="44"/>
      <c r="C357" s="212" t="s">
        <v>676</v>
      </c>
      <c r="D357" s="212" t="s">
        <v>131</v>
      </c>
      <c r="E357" s="213" t="s">
        <v>677</v>
      </c>
      <c r="F357" s="214" t="s">
        <v>678</v>
      </c>
      <c r="G357" s="215" t="s">
        <v>515</v>
      </c>
      <c r="H357" s="216">
        <v>1</v>
      </c>
      <c r="I357" s="217"/>
      <c r="J357" s="218">
        <f>ROUND(I357*H357,2)</f>
        <v>0</v>
      </c>
      <c r="K357" s="214" t="s">
        <v>135</v>
      </c>
      <c r="L357" s="70"/>
      <c r="M357" s="219" t="s">
        <v>21</v>
      </c>
      <c r="N357" s="220" t="s">
        <v>42</v>
      </c>
      <c r="O357" s="45"/>
      <c r="P357" s="221">
        <f>O357*H357</f>
        <v>0</v>
      </c>
      <c r="Q357" s="221">
        <v>0</v>
      </c>
      <c r="R357" s="221">
        <f>Q357*H357</f>
        <v>0</v>
      </c>
      <c r="S357" s="221">
        <v>0</v>
      </c>
      <c r="T357" s="222">
        <f>S357*H357</f>
        <v>0</v>
      </c>
      <c r="AR357" s="22" t="s">
        <v>608</v>
      </c>
      <c r="AT357" s="22" t="s">
        <v>131</v>
      </c>
      <c r="AU357" s="22" t="s">
        <v>83</v>
      </c>
      <c r="AY357" s="22" t="s">
        <v>129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22" t="s">
        <v>76</v>
      </c>
      <c r="BK357" s="223">
        <f>ROUND(I357*H357,2)</f>
        <v>0</v>
      </c>
      <c r="BL357" s="22" t="s">
        <v>608</v>
      </c>
      <c r="BM357" s="22" t="s">
        <v>679</v>
      </c>
    </row>
    <row r="358" s="1" customFormat="1">
      <c r="B358" s="44"/>
      <c r="C358" s="72"/>
      <c r="D358" s="224" t="s">
        <v>138</v>
      </c>
      <c r="E358" s="72"/>
      <c r="F358" s="225" t="s">
        <v>678</v>
      </c>
      <c r="G358" s="72"/>
      <c r="H358" s="72"/>
      <c r="I358" s="183"/>
      <c r="J358" s="72"/>
      <c r="K358" s="72"/>
      <c r="L358" s="70"/>
      <c r="M358" s="259"/>
      <c r="N358" s="260"/>
      <c r="O358" s="260"/>
      <c r="P358" s="260"/>
      <c r="Q358" s="260"/>
      <c r="R358" s="260"/>
      <c r="S358" s="260"/>
      <c r="T358" s="261"/>
      <c r="AT358" s="22" t="s">
        <v>138</v>
      </c>
      <c r="AU358" s="22" t="s">
        <v>83</v>
      </c>
    </row>
    <row r="359" s="1" customFormat="1" ht="6.96" customHeight="1">
      <c r="B359" s="65"/>
      <c r="C359" s="66"/>
      <c r="D359" s="66"/>
      <c r="E359" s="66"/>
      <c r="F359" s="66"/>
      <c r="G359" s="66"/>
      <c r="H359" s="66"/>
      <c r="I359" s="158"/>
      <c r="J359" s="66"/>
      <c r="K359" s="66"/>
      <c r="L359" s="70"/>
    </row>
  </sheetData>
  <sheetProtection sheet="1" autoFilter="0" formatColumns="0" formatRows="0" objects="1" scenarios="1" spinCount="100000" saltValue="LGJ6/v6HJML8nzqoAw0Q7Et4czRXfWtpEPhFYpRydRxzxKac4OpJgbkpqmOobxUOUXF6RrTi2o1+uVdj/RTIBw==" hashValue="kLuW5eMEnbGNsq5UT3u1XT5zrZaUMrRXkkunzHG3focg9DXi2cMeRGQmcZE/l/juRt7s1FFNAmz5WYOT9Tg4iQ==" algorithmName="SHA-512" password="CC35"/>
  <autoFilter ref="C92:K358"/>
  <mergeCells count="7">
    <mergeCell ref="E7:H7"/>
    <mergeCell ref="E22:H22"/>
    <mergeCell ref="E43:H43"/>
    <mergeCell ref="J47:J48"/>
    <mergeCell ref="E85:H85"/>
    <mergeCell ref="G1:H1"/>
    <mergeCell ref="L2:V2"/>
  </mergeCells>
  <hyperlinks>
    <hyperlink ref="F1:G1" location="C2" display="1) Krycí list soupisu"/>
    <hyperlink ref="G1:H1" location="C50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62" customWidth="1"/>
    <col min="2" max="2" width="1.664063" style="262" customWidth="1"/>
    <col min="3" max="4" width="5" style="262" customWidth="1"/>
    <col min="5" max="5" width="11.71" style="262" customWidth="1"/>
    <col min="6" max="6" width="9.14" style="262" customWidth="1"/>
    <col min="7" max="7" width="5" style="262" customWidth="1"/>
    <col min="8" max="8" width="77.86" style="262" customWidth="1"/>
    <col min="9" max="10" width="20" style="262" customWidth="1"/>
    <col min="11" max="11" width="1.664063" style="262" customWidth="1"/>
  </cols>
  <sheetData>
    <row r="1" ht="37.5" customHeight="1"/>
    <row r="2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3" customFormat="1" ht="45" customHeight="1">
      <c r="B3" s="266"/>
      <c r="C3" s="267" t="s">
        <v>680</v>
      </c>
      <c r="D3" s="267"/>
      <c r="E3" s="267"/>
      <c r="F3" s="267"/>
      <c r="G3" s="267"/>
      <c r="H3" s="267"/>
      <c r="I3" s="267"/>
      <c r="J3" s="267"/>
      <c r="K3" s="268"/>
    </row>
    <row r="4" ht="25.5" customHeight="1">
      <c r="B4" s="269"/>
      <c r="C4" s="270" t="s">
        <v>681</v>
      </c>
      <c r="D4" s="270"/>
      <c r="E4" s="270"/>
      <c r="F4" s="270"/>
      <c r="G4" s="270"/>
      <c r="H4" s="270"/>
      <c r="I4" s="270"/>
      <c r="J4" s="270"/>
      <c r="K4" s="271"/>
    </row>
    <row r="5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ht="15" customHeight="1">
      <c r="B6" s="269"/>
      <c r="C6" s="273" t="s">
        <v>682</v>
      </c>
      <c r="D6" s="273"/>
      <c r="E6" s="273"/>
      <c r="F6" s="273"/>
      <c r="G6" s="273"/>
      <c r="H6" s="273"/>
      <c r="I6" s="273"/>
      <c r="J6" s="273"/>
      <c r="K6" s="271"/>
    </row>
    <row r="7" ht="15" customHeight="1">
      <c r="B7" s="274"/>
      <c r="C7" s="273" t="s">
        <v>683</v>
      </c>
      <c r="D7" s="273"/>
      <c r="E7" s="273"/>
      <c r="F7" s="273"/>
      <c r="G7" s="273"/>
      <c r="H7" s="273"/>
      <c r="I7" s="273"/>
      <c r="J7" s="273"/>
      <c r="K7" s="271"/>
    </row>
    <row r="8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ht="15" customHeight="1">
      <c r="B9" s="274"/>
      <c r="C9" s="273" t="s">
        <v>684</v>
      </c>
      <c r="D9" s="273"/>
      <c r="E9" s="273"/>
      <c r="F9" s="273"/>
      <c r="G9" s="273"/>
      <c r="H9" s="273"/>
      <c r="I9" s="273"/>
      <c r="J9" s="273"/>
      <c r="K9" s="271"/>
    </row>
    <row r="10" ht="15" customHeight="1">
      <c r="B10" s="274"/>
      <c r="C10" s="273"/>
      <c r="D10" s="273" t="s">
        <v>685</v>
      </c>
      <c r="E10" s="273"/>
      <c r="F10" s="273"/>
      <c r="G10" s="273"/>
      <c r="H10" s="273"/>
      <c r="I10" s="273"/>
      <c r="J10" s="273"/>
      <c r="K10" s="271"/>
    </row>
    <row r="11" ht="15" customHeight="1">
      <c r="B11" s="274"/>
      <c r="C11" s="275"/>
      <c r="D11" s="273" t="s">
        <v>686</v>
      </c>
      <c r="E11" s="273"/>
      <c r="F11" s="273"/>
      <c r="G11" s="273"/>
      <c r="H11" s="273"/>
      <c r="I11" s="273"/>
      <c r="J11" s="273"/>
      <c r="K11" s="271"/>
    </row>
    <row r="12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ht="15" customHeight="1">
      <c r="B13" s="274"/>
      <c r="C13" s="275"/>
      <c r="D13" s="273" t="s">
        <v>687</v>
      </c>
      <c r="E13" s="273"/>
      <c r="F13" s="273"/>
      <c r="G13" s="273"/>
      <c r="H13" s="273"/>
      <c r="I13" s="273"/>
      <c r="J13" s="273"/>
      <c r="K13" s="271"/>
    </row>
    <row r="14" ht="15" customHeight="1">
      <c r="B14" s="274"/>
      <c r="C14" s="275"/>
      <c r="D14" s="273" t="s">
        <v>688</v>
      </c>
      <c r="E14" s="273"/>
      <c r="F14" s="273"/>
      <c r="G14" s="273"/>
      <c r="H14" s="273"/>
      <c r="I14" s="273"/>
      <c r="J14" s="273"/>
      <c r="K14" s="271"/>
    </row>
    <row r="15" ht="15" customHeight="1">
      <c r="B15" s="274"/>
      <c r="C15" s="275"/>
      <c r="D15" s="273" t="s">
        <v>689</v>
      </c>
      <c r="E15" s="273"/>
      <c r="F15" s="273"/>
      <c r="G15" s="273"/>
      <c r="H15" s="273"/>
      <c r="I15" s="273"/>
      <c r="J15" s="273"/>
      <c r="K15" s="271"/>
    </row>
    <row r="16" ht="15" customHeight="1">
      <c r="B16" s="274"/>
      <c r="C16" s="275"/>
      <c r="D16" s="275"/>
      <c r="E16" s="276" t="s">
        <v>75</v>
      </c>
      <c r="F16" s="273" t="s">
        <v>690</v>
      </c>
      <c r="G16" s="273"/>
      <c r="H16" s="273"/>
      <c r="I16" s="273"/>
      <c r="J16" s="273"/>
      <c r="K16" s="271"/>
    </row>
    <row r="17" ht="15" customHeight="1">
      <c r="B17" s="274"/>
      <c r="C17" s="275"/>
      <c r="D17" s="275"/>
      <c r="E17" s="276" t="s">
        <v>691</v>
      </c>
      <c r="F17" s="273" t="s">
        <v>692</v>
      </c>
      <c r="G17" s="273"/>
      <c r="H17" s="273"/>
      <c r="I17" s="273"/>
      <c r="J17" s="273"/>
      <c r="K17" s="271"/>
    </row>
    <row r="18" ht="15" customHeight="1">
      <c r="B18" s="274"/>
      <c r="C18" s="275"/>
      <c r="D18" s="275"/>
      <c r="E18" s="276" t="s">
        <v>693</v>
      </c>
      <c r="F18" s="273" t="s">
        <v>694</v>
      </c>
      <c r="G18" s="273"/>
      <c r="H18" s="273"/>
      <c r="I18" s="273"/>
      <c r="J18" s="273"/>
      <c r="K18" s="271"/>
    </row>
    <row r="19" ht="15" customHeight="1">
      <c r="B19" s="274"/>
      <c r="C19" s="275"/>
      <c r="D19" s="275"/>
      <c r="E19" s="276" t="s">
        <v>695</v>
      </c>
      <c r="F19" s="273" t="s">
        <v>696</v>
      </c>
      <c r="G19" s="273"/>
      <c r="H19" s="273"/>
      <c r="I19" s="273"/>
      <c r="J19" s="273"/>
      <c r="K19" s="271"/>
    </row>
    <row r="20" ht="15" customHeight="1">
      <c r="B20" s="274"/>
      <c r="C20" s="275"/>
      <c r="D20" s="275"/>
      <c r="E20" s="276" t="s">
        <v>697</v>
      </c>
      <c r="F20" s="273" t="s">
        <v>698</v>
      </c>
      <c r="G20" s="273"/>
      <c r="H20" s="273"/>
      <c r="I20" s="273"/>
      <c r="J20" s="273"/>
      <c r="K20" s="271"/>
    </row>
    <row r="21" ht="15" customHeight="1">
      <c r="B21" s="274"/>
      <c r="C21" s="275"/>
      <c r="D21" s="275"/>
      <c r="E21" s="276" t="s">
        <v>699</v>
      </c>
      <c r="F21" s="273" t="s">
        <v>700</v>
      </c>
      <c r="G21" s="273"/>
      <c r="H21" s="273"/>
      <c r="I21" s="273"/>
      <c r="J21" s="273"/>
      <c r="K21" s="271"/>
    </row>
    <row r="22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ht="15" customHeight="1">
      <c r="B23" s="274"/>
      <c r="C23" s="273" t="s">
        <v>701</v>
      </c>
      <c r="D23" s="273"/>
      <c r="E23" s="273"/>
      <c r="F23" s="273"/>
      <c r="G23" s="273"/>
      <c r="H23" s="273"/>
      <c r="I23" s="273"/>
      <c r="J23" s="273"/>
      <c r="K23" s="271"/>
    </row>
    <row r="24" ht="15" customHeight="1">
      <c r="B24" s="274"/>
      <c r="C24" s="273" t="s">
        <v>702</v>
      </c>
      <c r="D24" s="273"/>
      <c r="E24" s="273"/>
      <c r="F24" s="273"/>
      <c r="G24" s="273"/>
      <c r="H24" s="273"/>
      <c r="I24" s="273"/>
      <c r="J24" s="273"/>
      <c r="K24" s="271"/>
    </row>
    <row r="25" ht="15" customHeight="1">
      <c r="B25" s="274"/>
      <c r="C25" s="273"/>
      <c r="D25" s="273" t="s">
        <v>703</v>
      </c>
      <c r="E25" s="273"/>
      <c r="F25" s="273"/>
      <c r="G25" s="273"/>
      <c r="H25" s="273"/>
      <c r="I25" s="273"/>
      <c r="J25" s="273"/>
      <c r="K25" s="271"/>
    </row>
    <row r="26" ht="15" customHeight="1">
      <c r="B26" s="274"/>
      <c r="C26" s="275"/>
      <c r="D26" s="273" t="s">
        <v>704</v>
      </c>
      <c r="E26" s="273"/>
      <c r="F26" s="273"/>
      <c r="G26" s="273"/>
      <c r="H26" s="273"/>
      <c r="I26" s="273"/>
      <c r="J26" s="273"/>
      <c r="K26" s="271"/>
    </row>
    <row r="27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ht="15" customHeight="1">
      <c r="B28" s="274"/>
      <c r="C28" s="275"/>
      <c r="D28" s="273" t="s">
        <v>705</v>
      </c>
      <c r="E28" s="273"/>
      <c r="F28" s="273"/>
      <c r="G28" s="273"/>
      <c r="H28" s="273"/>
      <c r="I28" s="273"/>
      <c r="J28" s="273"/>
      <c r="K28" s="271"/>
    </row>
    <row r="29" ht="15" customHeight="1">
      <c r="B29" s="274"/>
      <c r="C29" s="275"/>
      <c r="D29" s="273" t="s">
        <v>706</v>
      </c>
      <c r="E29" s="273"/>
      <c r="F29" s="273"/>
      <c r="G29" s="273"/>
      <c r="H29" s="273"/>
      <c r="I29" s="273"/>
      <c r="J29" s="273"/>
      <c r="K29" s="271"/>
    </row>
    <row r="30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ht="15" customHeight="1">
      <c r="B31" s="274"/>
      <c r="C31" s="275"/>
      <c r="D31" s="273" t="s">
        <v>707</v>
      </c>
      <c r="E31" s="273"/>
      <c r="F31" s="273"/>
      <c r="G31" s="273"/>
      <c r="H31" s="273"/>
      <c r="I31" s="273"/>
      <c r="J31" s="273"/>
      <c r="K31" s="271"/>
    </row>
    <row r="32" ht="15" customHeight="1">
      <c r="B32" s="274"/>
      <c r="C32" s="275"/>
      <c r="D32" s="273" t="s">
        <v>708</v>
      </c>
      <c r="E32" s="273"/>
      <c r="F32" s="273"/>
      <c r="G32" s="273"/>
      <c r="H32" s="273"/>
      <c r="I32" s="273"/>
      <c r="J32" s="273"/>
      <c r="K32" s="271"/>
    </row>
    <row r="33" ht="15" customHeight="1">
      <c r="B33" s="274"/>
      <c r="C33" s="275"/>
      <c r="D33" s="273" t="s">
        <v>709</v>
      </c>
      <c r="E33" s="273"/>
      <c r="F33" s="273"/>
      <c r="G33" s="273"/>
      <c r="H33" s="273"/>
      <c r="I33" s="273"/>
      <c r="J33" s="273"/>
      <c r="K33" s="271"/>
    </row>
    <row r="34" ht="15" customHeight="1">
      <c r="B34" s="274"/>
      <c r="C34" s="275"/>
      <c r="D34" s="273"/>
      <c r="E34" s="277" t="s">
        <v>114</v>
      </c>
      <c r="F34" s="273"/>
      <c r="G34" s="273" t="s">
        <v>710</v>
      </c>
      <c r="H34" s="273"/>
      <c r="I34" s="273"/>
      <c r="J34" s="273"/>
      <c r="K34" s="271"/>
    </row>
    <row r="35" ht="30.75" customHeight="1">
      <c r="B35" s="274"/>
      <c r="C35" s="275"/>
      <c r="D35" s="273"/>
      <c r="E35" s="277" t="s">
        <v>711</v>
      </c>
      <c r="F35" s="273"/>
      <c r="G35" s="273" t="s">
        <v>712</v>
      </c>
      <c r="H35" s="273"/>
      <c r="I35" s="273"/>
      <c r="J35" s="273"/>
      <c r="K35" s="271"/>
    </row>
    <row r="36" ht="15" customHeight="1">
      <c r="B36" s="274"/>
      <c r="C36" s="275"/>
      <c r="D36" s="273"/>
      <c r="E36" s="277" t="s">
        <v>52</v>
      </c>
      <c r="F36" s="273"/>
      <c r="G36" s="273" t="s">
        <v>713</v>
      </c>
      <c r="H36" s="273"/>
      <c r="I36" s="273"/>
      <c r="J36" s="273"/>
      <c r="K36" s="271"/>
    </row>
    <row r="37" ht="15" customHeight="1">
      <c r="B37" s="274"/>
      <c r="C37" s="275"/>
      <c r="D37" s="273"/>
      <c r="E37" s="277" t="s">
        <v>115</v>
      </c>
      <c r="F37" s="273"/>
      <c r="G37" s="273" t="s">
        <v>714</v>
      </c>
      <c r="H37" s="273"/>
      <c r="I37" s="273"/>
      <c r="J37" s="273"/>
      <c r="K37" s="271"/>
    </row>
    <row r="38" ht="15" customHeight="1">
      <c r="B38" s="274"/>
      <c r="C38" s="275"/>
      <c r="D38" s="273"/>
      <c r="E38" s="277" t="s">
        <v>116</v>
      </c>
      <c r="F38" s="273"/>
      <c r="G38" s="273" t="s">
        <v>715</v>
      </c>
      <c r="H38" s="273"/>
      <c r="I38" s="273"/>
      <c r="J38" s="273"/>
      <c r="K38" s="271"/>
    </row>
    <row r="39" ht="15" customHeight="1">
      <c r="B39" s="274"/>
      <c r="C39" s="275"/>
      <c r="D39" s="273"/>
      <c r="E39" s="277" t="s">
        <v>117</v>
      </c>
      <c r="F39" s="273"/>
      <c r="G39" s="273" t="s">
        <v>716</v>
      </c>
      <c r="H39" s="273"/>
      <c r="I39" s="273"/>
      <c r="J39" s="273"/>
      <c r="K39" s="271"/>
    </row>
    <row r="40" ht="15" customHeight="1">
      <c r="B40" s="274"/>
      <c r="C40" s="275"/>
      <c r="D40" s="273"/>
      <c r="E40" s="277" t="s">
        <v>717</v>
      </c>
      <c r="F40" s="273"/>
      <c r="G40" s="273" t="s">
        <v>718</v>
      </c>
      <c r="H40" s="273"/>
      <c r="I40" s="273"/>
      <c r="J40" s="273"/>
      <c r="K40" s="271"/>
    </row>
    <row r="41" ht="15" customHeight="1">
      <c r="B41" s="274"/>
      <c r="C41" s="275"/>
      <c r="D41" s="273"/>
      <c r="E41" s="277"/>
      <c r="F41" s="273"/>
      <c r="G41" s="273" t="s">
        <v>719</v>
      </c>
      <c r="H41" s="273"/>
      <c r="I41" s="273"/>
      <c r="J41" s="273"/>
      <c r="K41" s="271"/>
    </row>
    <row r="42" ht="15" customHeight="1">
      <c r="B42" s="274"/>
      <c r="C42" s="275"/>
      <c r="D42" s="273"/>
      <c r="E42" s="277" t="s">
        <v>720</v>
      </c>
      <c r="F42" s="273"/>
      <c r="G42" s="273" t="s">
        <v>721</v>
      </c>
      <c r="H42" s="273"/>
      <c r="I42" s="273"/>
      <c r="J42" s="273"/>
      <c r="K42" s="271"/>
    </row>
    <row r="43" ht="15" customHeight="1">
      <c r="B43" s="274"/>
      <c r="C43" s="275"/>
      <c r="D43" s="273"/>
      <c r="E43" s="277" t="s">
        <v>119</v>
      </c>
      <c r="F43" s="273"/>
      <c r="G43" s="273" t="s">
        <v>722</v>
      </c>
      <c r="H43" s="273"/>
      <c r="I43" s="273"/>
      <c r="J43" s="273"/>
      <c r="K43" s="271"/>
    </row>
    <row r="44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ht="15" customHeight="1">
      <c r="B45" s="274"/>
      <c r="C45" s="275"/>
      <c r="D45" s="273" t="s">
        <v>723</v>
      </c>
      <c r="E45" s="273"/>
      <c r="F45" s="273"/>
      <c r="G45" s="273"/>
      <c r="H45" s="273"/>
      <c r="I45" s="273"/>
      <c r="J45" s="273"/>
      <c r="K45" s="271"/>
    </row>
    <row r="46" ht="15" customHeight="1">
      <c r="B46" s="274"/>
      <c r="C46" s="275"/>
      <c r="D46" s="275"/>
      <c r="E46" s="273" t="s">
        <v>724</v>
      </c>
      <c r="F46" s="273"/>
      <c r="G46" s="273"/>
      <c r="H46" s="273"/>
      <c r="I46" s="273"/>
      <c r="J46" s="273"/>
      <c r="K46" s="271"/>
    </row>
    <row r="47" ht="15" customHeight="1">
      <c r="B47" s="274"/>
      <c r="C47" s="275"/>
      <c r="D47" s="275"/>
      <c r="E47" s="273" t="s">
        <v>725</v>
      </c>
      <c r="F47" s="273"/>
      <c r="G47" s="273"/>
      <c r="H47" s="273"/>
      <c r="I47" s="273"/>
      <c r="J47" s="273"/>
      <c r="K47" s="271"/>
    </row>
    <row r="48" ht="15" customHeight="1">
      <c r="B48" s="274"/>
      <c r="C48" s="275"/>
      <c r="D48" s="275"/>
      <c r="E48" s="273" t="s">
        <v>726</v>
      </c>
      <c r="F48" s="273"/>
      <c r="G48" s="273"/>
      <c r="H48" s="273"/>
      <c r="I48" s="273"/>
      <c r="J48" s="273"/>
      <c r="K48" s="271"/>
    </row>
    <row r="49" ht="15" customHeight="1">
      <c r="B49" s="274"/>
      <c r="C49" s="275"/>
      <c r="D49" s="273" t="s">
        <v>727</v>
      </c>
      <c r="E49" s="273"/>
      <c r="F49" s="273"/>
      <c r="G49" s="273"/>
      <c r="H49" s="273"/>
      <c r="I49" s="273"/>
      <c r="J49" s="273"/>
      <c r="K49" s="271"/>
    </row>
    <row r="50" ht="25.5" customHeight="1">
      <c r="B50" s="269"/>
      <c r="C50" s="270" t="s">
        <v>728</v>
      </c>
      <c r="D50" s="270"/>
      <c r="E50" s="270"/>
      <c r="F50" s="270"/>
      <c r="G50" s="270"/>
      <c r="H50" s="270"/>
      <c r="I50" s="270"/>
      <c r="J50" s="270"/>
      <c r="K50" s="271"/>
    </row>
    <row r="51" ht="5.25" customHeight="1">
      <c r="B51" s="269"/>
      <c r="C51" s="272"/>
      <c r="D51" s="272"/>
      <c r="E51" s="272"/>
      <c r="F51" s="272"/>
      <c r="G51" s="272"/>
      <c r="H51" s="272"/>
      <c r="I51" s="272"/>
      <c r="J51" s="272"/>
      <c r="K51" s="271"/>
    </row>
    <row r="52" ht="15" customHeight="1">
      <c r="B52" s="269"/>
      <c r="C52" s="273" t="s">
        <v>729</v>
      </c>
      <c r="D52" s="273"/>
      <c r="E52" s="273"/>
      <c r="F52" s="273"/>
      <c r="G52" s="273"/>
      <c r="H52" s="273"/>
      <c r="I52" s="273"/>
      <c r="J52" s="273"/>
      <c r="K52" s="271"/>
    </row>
    <row r="53" ht="15" customHeight="1">
      <c r="B53" s="269"/>
      <c r="C53" s="273" t="s">
        <v>730</v>
      </c>
      <c r="D53" s="273"/>
      <c r="E53" s="273"/>
      <c r="F53" s="273"/>
      <c r="G53" s="273"/>
      <c r="H53" s="273"/>
      <c r="I53" s="273"/>
      <c r="J53" s="273"/>
      <c r="K53" s="271"/>
    </row>
    <row r="54" ht="12.75" customHeight="1">
      <c r="B54" s="269"/>
      <c r="C54" s="273"/>
      <c r="D54" s="273"/>
      <c r="E54" s="273"/>
      <c r="F54" s="273"/>
      <c r="G54" s="273"/>
      <c r="H54" s="273"/>
      <c r="I54" s="273"/>
      <c r="J54" s="273"/>
      <c r="K54" s="271"/>
    </row>
    <row r="55" ht="15" customHeight="1">
      <c r="B55" s="269"/>
      <c r="C55" s="273" t="s">
        <v>731</v>
      </c>
      <c r="D55" s="273"/>
      <c r="E55" s="273"/>
      <c r="F55" s="273"/>
      <c r="G55" s="273"/>
      <c r="H55" s="273"/>
      <c r="I55" s="273"/>
      <c r="J55" s="273"/>
      <c r="K55" s="271"/>
    </row>
    <row r="56" ht="15" customHeight="1">
      <c r="B56" s="269"/>
      <c r="C56" s="275"/>
      <c r="D56" s="273" t="s">
        <v>732</v>
      </c>
      <c r="E56" s="273"/>
      <c r="F56" s="273"/>
      <c r="G56" s="273"/>
      <c r="H56" s="273"/>
      <c r="I56" s="273"/>
      <c r="J56" s="273"/>
      <c r="K56" s="271"/>
    </row>
    <row r="57" ht="15" customHeight="1">
      <c r="B57" s="269"/>
      <c r="C57" s="275"/>
      <c r="D57" s="273" t="s">
        <v>733</v>
      </c>
      <c r="E57" s="273"/>
      <c r="F57" s="273"/>
      <c r="G57" s="273"/>
      <c r="H57" s="273"/>
      <c r="I57" s="273"/>
      <c r="J57" s="273"/>
      <c r="K57" s="271"/>
    </row>
    <row r="58" ht="15" customHeight="1">
      <c r="B58" s="269"/>
      <c r="C58" s="275"/>
      <c r="D58" s="273" t="s">
        <v>734</v>
      </c>
      <c r="E58" s="273"/>
      <c r="F58" s="273"/>
      <c r="G58" s="273"/>
      <c r="H58" s="273"/>
      <c r="I58" s="273"/>
      <c r="J58" s="273"/>
      <c r="K58" s="271"/>
    </row>
    <row r="59" ht="15" customHeight="1">
      <c r="B59" s="269"/>
      <c r="C59" s="275"/>
      <c r="D59" s="273" t="s">
        <v>735</v>
      </c>
      <c r="E59" s="273"/>
      <c r="F59" s="273"/>
      <c r="G59" s="273"/>
      <c r="H59" s="273"/>
      <c r="I59" s="273"/>
      <c r="J59" s="273"/>
      <c r="K59" s="271"/>
    </row>
    <row r="60" ht="15" customHeight="1">
      <c r="B60" s="269"/>
      <c r="C60" s="275"/>
      <c r="D60" s="278" t="s">
        <v>736</v>
      </c>
      <c r="E60" s="278"/>
      <c r="F60" s="278"/>
      <c r="G60" s="278"/>
      <c r="H60" s="278"/>
      <c r="I60" s="278"/>
      <c r="J60" s="278"/>
      <c r="K60" s="271"/>
    </row>
    <row r="61" ht="15" customHeight="1">
      <c r="B61" s="269"/>
      <c r="C61" s="275"/>
      <c r="D61" s="273" t="s">
        <v>737</v>
      </c>
      <c r="E61" s="273"/>
      <c r="F61" s="273"/>
      <c r="G61" s="273"/>
      <c r="H61" s="273"/>
      <c r="I61" s="273"/>
      <c r="J61" s="273"/>
      <c r="K61" s="271"/>
    </row>
    <row r="62" ht="12.75" customHeight="1">
      <c r="B62" s="269"/>
      <c r="C62" s="275"/>
      <c r="D62" s="275"/>
      <c r="E62" s="279"/>
      <c r="F62" s="275"/>
      <c r="G62" s="275"/>
      <c r="H62" s="275"/>
      <c r="I62" s="275"/>
      <c r="J62" s="275"/>
      <c r="K62" s="271"/>
    </row>
    <row r="63" ht="15" customHeight="1">
      <c r="B63" s="269"/>
      <c r="C63" s="275"/>
      <c r="D63" s="273" t="s">
        <v>738</v>
      </c>
      <c r="E63" s="273"/>
      <c r="F63" s="273"/>
      <c r="G63" s="273"/>
      <c r="H63" s="273"/>
      <c r="I63" s="273"/>
      <c r="J63" s="273"/>
      <c r="K63" s="271"/>
    </row>
    <row r="64" ht="15" customHeight="1">
      <c r="B64" s="269"/>
      <c r="C64" s="275"/>
      <c r="D64" s="278" t="s">
        <v>739</v>
      </c>
      <c r="E64" s="278"/>
      <c r="F64" s="278"/>
      <c r="G64" s="278"/>
      <c r="H64" s="278"/>
      <c r="I64" s="278"/>
      <c r="J64" s="278"/>
      <c r="K64" s="271"/>
    </row>
    <row r="65" ht="15" customHeight="1">
      <c r="B65" s="269"/>
      <c r="C65" s="275"/>
      <c r="D65" s="273" t="s">
        <v>740</v>
      </c>
      <c r="E65" s="273"/>
      <c r="F65" s="273"/>
      <c r="G65" s="273"/>
      <c r="H65" s="273"/>
      <c r="I65" s="273"/>
      <c r="J65" s="273"/>
      <c r="K65" s="271"/>
    </row>
    <row r="66" ht="15" customHeight="1">
      <c r="B66" s="269"/>
      <c r="C66" s="275"/>
      <c r="D66" s="273" t="s">
        <v>741</v>
      </c>
      <c r="E66" s="273"/>
      <c r="F66" s="273"/>
      <c r="G66" s="273"/>
      <c r="H66" s="273"/>
      <c r="I66" s="273"/>
      <c r="J66" s="273"/>
      <c r="K66" s="271"/>
    </row>
    <row r="67" ht="15" customHeight="1">
      <c r="B67" s="269"/>
      <c r="C67" s="275"/>
      <c r="D67" s="273" t="s">
        <v>742</v>
      </c>
      <c r="E67" s="273"/>
      <c r="F67" s="273"/>
      <c r="G67" s="273"/>
      <c r="H67" s="273"/>
      <c r="I67" s="273"/>
      <c r="J67" s="273"/>
      <c r="K67" s="271"/>
    </row>
    <row r="68" ht="15" customHeight="1">
      <c r="B68" s="269"/>
      <c r="C68" s="275"/>
      <c r="D68" s="273" t="s">
        <v>743</v>
      </c>
      <c r="E68" s="273"/>
      <c r="F68" s="273"/>
      <c r="G68" s="273"/>
      <c r="H68" s="273"/>
      <c r="I68" s="273"/>
      <c r="J68" s="273"/>
      <c r="K68" s="271"/>
    </row>
    <row r="69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ht="45" customHeight="1">
      <c r="B73" s="288"/>
      <c r="C73" s="289" t="s">
        <v>82</v>
      </c>
      <c r="D73" s="289"/>
      <c r="E73" s="289"/>
      <c r="F73" s="289"/>
      <c r="G73" s="289"/>
      <c r="H73" s="289"/>
      <c r="I73" s="289"/>
      <c r="J73" s="289"/>
      <c r="K73" s="290"/>
    </row>
    <row r="74" ht="17.25" customHeight="1">
      <c r="B74" s="288"/>
      <c r="C74" s="291" t="s">
        <v>744</v>
      </c>
      <c r="D74" s="291"/>
      <c r="E74" s="291"/>
      <c r="F74" s="291" t="s">
        <v>745</v>
      </c>
      <c r="G74" s="292"/>
      <c r="H74" s="291" t="s">
        <v>115</v>
      </c>
      <c r="I74" s="291" t="s">
        <v>56</v>
      </c>
      <c r="J74" s="291" t="s">
        <v>746</v>
      </c>
      <c r="K74" s="290"/>
    </row>
    <row r="75" ht="17.25" customHeight="1">
      <c r="B75" s="288"/>
      <c r="C75" s="293" t="s">
        <v>747</v>
      </c>
      <c r="D75" s="293"/>
      <c r="E75" s="293"/>
      <c r="F75" s="294" t="s">
        <v>748</v>
      </c>
      <c r="G75" s="295"/>
      <c r="H75" s="293"/>
      <c r="I75" s="293"/>
      <c r="J75" s="293" t="s">
        <v>749</v>
      </c>
      <c r="K75" s="290"/>
    </row>
    <row r="76" ht="5.25" customHeight="1">
      <c r="B76" s="288"/>
      <c r="C76" s="296"/>
      <c r="D76" s="296"/>
      <c r="E76" s="296"/>
      <c r="F76" s="296"/>
      <c r="G76" s="297"/>
      <c r="H76" s="296"/>
      <c r="I76" s="296"/>
      <c r="J76" s="296"/>
      <c r="K76" s="290"/>
    </row>
    <row r="77" ht="15" customHeight="1">
      <c r="B77" s="288"/>
      <c r="C77" s="277" t="s">
        <v>52</v>
      </c>
      <c r="D77" s="296"/>
      <c r="E77" s="296"/>
      <c r="F77" s="298" t="s">
        <v>750</v>
      </c>
      <c r="G77" s="297"/>
      <c r="H77" s="277" t="s">
        <v>751</v>
      </c>
      <c r="I77" s="277" t="s">
        <v>752</v>
      </c>
      <c r="J77" s="277">
        <v>20</v>
      </c>
      <c r="K77" s="290"/>
    </row>
    <row r="78" ht="15" customHeight="1">
      <c r="B78" s="288"/>
      <c r="C78" s="277" t="s">
        <v>753</v>
      </c>
      <c r="D78" s="277"/>
      <c r="E78" s="277"/>
      <c r="F78" s="298" t="s">
        <v>750</v>
      </c>
      <c r="G78" s="297"/>
      <c r="H78" s="277" t="s">
        <v>754</v>
      </c>
      <c r="I78" s="277" t="s">
        <v>752</v>
      </c>
      <c r="J78" s="277">
        <v>120</v>
      </c>
      <c r="K78" s="290"/>
    </row>
    <row r="79" ht="15" customHeight="1">
      <c r="B79" s="299"/>
      <c r="C79" s="277" t="s">
        <v>755</v>
      </c>
      <c r="D79" s="277"/>
      <c r="E79" s="277"/>
      <c r="F79" s="298" t="s">
        <v>756</v>
      </c>
      <c r="G79" s="297"/>
      <c r="H79" s="277" t="s">
        <v>757</v>
      </c>
      <c r="I79" s="277" t="s">
        <v>752</v>
      </c>
      <c r="J79" s="277">
        <v>50</v>
      </c>
      <c r="K79" s="290"/>
    </row>
    <row r="80" ht="15" customHeight="1">
      <c r="B80" s="299"/>
      <c r="C80" s="277" t="s">
        <v>758</v>
      </c>
      <c r="D80" s="277"/>
      <c r="E80" s="277"/>
      <c r="F80" s="298" t="s">
        <v>750</v>
      </c>
      <c r="G80" s="297"/>
      <c r="H80" s="277" t="s">
        <v>759</v>
      </c>
      <c r="I80" s="277" t="s">
        <v>760</v>
      </c>
      <c r="J80" s="277"/>
      <c r="K80" s="290"/>
    </row>
    <row r="81" ht="15" customHeight="1">
      <c r="B81" s="299"/>
      <c r="C81" s="300" t="s">
        <v>761</v>
      </c>
      <c r="D81" s="300"/>
      <c r="E81" s="300"/>
      <c r="F81" s="301" t="s">
        <v>756</v>
      </c>
      <c r="G81" s="300"/>
      <c r="H81" s="300" t="s">
        <v>762</v>
      </c>
      <c r="I81" s="300" t="s">
        <v>752</v>
      </c>
      <c r="J81" s="300">
        <v>15</v>
      </c>
      <c r="K81" s="290"/>
    </row>
    <row r="82" ht="15" customHeight="1">
      <c r="B82" s="299"/>
      <c r="C82" s="300" t="s">
        <v>763</v>
      </c>
      <c r="D82" s="300"/>
      <c r="E82" s="300"/>
      <c r="F82" s="301" t="s">
        <v>756</v>
      </c>
      <c r="G82" s="300"/>
      <c r="H82" s="300" t="s">
        <v>764</v>
      </c>
      <c r="I82" s="300" t="s">
        <v>752</v>
      </c>
      <c r="J82" s="300">
        <v>15</v>
      </c>
      <c r="K82" s="290"/>
    </row>
    <row r="83" ht="15" customHeight="1">
      <c r="B83" s="299"/>
      <c r="C83" s="300" t="s">
        <v>765</v>
      </c>
      <c r="D83" s="300"/>
      <c r="E83" s="300"/>
      <c r="F83" s="301" t="s">
        <v>756</v>
      </c>
      <c r="G83" s="300"/>
      <c r="H83" s="300" t="s">
        <v>766</v>
      </c>
      <c r="I83" s="300" t="s">
        <v>752</v>
      </c>
      <c r="J83" s="300">
        <v>20</v>
      </c>
      <c r="K83" s="290"/>
    </row>
    <row r="84" ht="15" customHeight="1">
      <c r="B84" s="299"/>
      <c r="C84" s="300" t="s">
        <v>767</v>
      </c>
      <c r="D84" s="300"/>
      <c r="E84" s="300"/>
      <c r="F84" s="301" t="s">
        <v>756</v>
      </c>
      <c r="G84" s="300"/>
      <c r="H84" s="300" t="s">
        <v>768</v>
      </c>
      <c r="I84" s="300" t="s">
        <v>752</v>
      </c>
      <c r="J84" s="300">
        <v>20</v>
      </c>
      <c r="K84" s="290"/>
    </row>
    <row r="85" ht="15" customHeight="1">
      <c r="B85" s="299"/>
      <c r="C85" s="277" t="s">
        <v>769</v>
      </c>
      <c r="D85" s="277"/>
      <c r="E85" s="277"/>
      <c r="F85" s="298" t="s">
        <v>756</v>
      </c>
      <c r="G85" s="297"/>
      <c r="H85" s="277" t="s">
        <v>770</v>
      </c>
      <c r="I85" s="277" t="s">
        <v>752</v>
      </c>
      <c r="J85" s="277">
        <v>50</v>
      </c>
      <c r="K85" s="290"/>
    </row>
    <row r="86" ht="15" customHeight="1">
      <c r="B86" s="299"/>
      <c r="C86" s="277" t="s">
        <v>771</v>
      </c>
      <c r="D86" s="277"/>
      <c r="E86" s="277"/>
      <c r="F86" s="298" t="s">
        <v>756</v>
      </c>
      <c r="G86" s="297"/>
      <c r="H86" s="277" t="s">
        <v>772</v>
      </c>
      <c r="I86" s="277" t="s">
        <v>752</v>
      </c>
      <c r="J86" s="277">
        <v>20</v>
      </c>
      <c r="K86" s="290"/>
    </row>
    <row r="87" ht="15" customHeight="1">
      <c r="B87" s="299"/>
      <c r="C87" s="277" t="s">
        <v>773</v>
      </c>
      <c r="D87" s="277"/>
      <c r="E87" s="277"/>
      <c r="F87" s="298" t="s">
        <v>756</v>
      </c>
      <c r="G87" s="297"/>
      <c r="H87" s="277" t="s">
        <v>774</v>
      </c>
      <c r="I87" s="277" t="s">
        <v>752</v>
      </c>
      <c r="J87" s="277">
        <v>20</v>
      </c>
      <c r="K87" s="290"/>
    </row>
    <row r="88" ht="15" customHeight="1">
      <c r="B88" s="299"/>
      <c r="C88" s="277" t="s">
        <v>775</v>
      </c>
      <c r="D88" s="277"/>
      <c r="E88" s="277"/>
      <c r="F88" s="298" t="s">
        <v>756</v>
      </c>
      <c r="G88" s="297"/>
      <c r="H88" s="277" t="s">
        <v>776</v>
      </c>
      <c r="I88" s="277" t="s">
        <v>752</v>
      </c>
      <c r="J88" s="277">
        <v>50</v>
      </c>
      <c r="K88" s="290"/>
    </row>
    <row r="89" ht="15" customHeight="1">
      <c r="B89" s="299"/>
      <c r="C89" s="277" t="s">
        <v>777</v>
      </c>
      <c r="D89" s="277"/>
      <c r="E89" s="277"/>
      <c r="F89" s="298" t="s">
        <v>756</v>
      </c>
      <c r="G89" s="297"/>
      <c r="H89" s="277" t="s">
        <v>777</v>
      </c>
      <c r="I89" s="277" t="s">
        <v>752</v>
      </c>
      <c r="J89" s="277">
        <v>50</v>
      </c>
      <c r="K89" s="290"/>
    </row>
    <row r="90" ht="15" customHeight="1">
      <c r="B90" s="299"/>
      <c r="C90" s="277" t="s">
        <v>120</v>
      </c>
      <c r="D90" s="277"/>
      <c r="E90" s="277"/>
      <c r="F90" s="298" t="s">
        <v>756</v>
      </c>
      <c r="G90" s="297"/>
      <c r="H90" s="277" t="s">
        <v>778</v>
      </c>
      <c r="I90" s="277" t="s">
        <v>752</v>
      </c>
      <c r="J90" s="277">
        <v>255</v>
      </c>
      <c r="K90" s="290"/>
    </row>
    <row r="91" ht="15" customHeight="1">
      <c r="B91" s="299"/>
      <c r="C91" s="277" t="s">
        <v>779</v>
      </c>
      <c r="D91" s="277"/>
      <c r="E91" s="277"/>
      <c r="F91" s="298" t="s">
        <v>750</v>
      </c>
      <c r="G91" s="297"/>
      <c r="H91" s="277" t="s">
        <v>780</v>
      </c>
      <c r="I91" s="277" t="s">
        <v>781</v>
      </c>
      <c r="J91" s="277"/>
      <c r="K91" s="290"/>
    </row>
    <row r="92" ht="15" customHeight="1">
      <c r="B92" s="299"/>
      <c r="C92" s="277" t="s">
        <v>782</v>
      </c>
      <c r="D92" s="277"/>
      <c r="E92" s="277"/>
      <c r="F92" s="298" t="s">
        <v>750</v>
      </c>
      <c r="G92" s="297"/>
      <c r="H92" s="277" t="s">
        <v>783</v>
      </c>
      <c r="I92" s="277" t="s">
        <v>784</v>
      </c>
      <c r="J92" s="277"/>
      <c r="K92" s="290"/>
    </row>
    <row r="93" ht="15" customHeight="1">
      <c r="B93" s="299"/>
      <c r="C93" s="277" t="s">
        <v>785</v>
      </c>
      <c r="D93" s="277"/>
      <c r="E93" s="277"/>
      <c r="F93" s="298" t="s">
        <v>750</v>
      </c>
      <c r="G93" s="297"/>
      <c r="H93" s="277" t="s">
        <v>785</v>
      </c>
      <c r="I93" s="277" t="s">
        <v>784</v>
      </c>
      <c r="J93" s="277"/>
      <c r="K93" s="290"/>
    </row>
    <row r="94" ht="15" customHeight="1">
      <c r="B94" s="299"/>
      <c r="C94" s="277" t="s">
        <v>37</v>
      </c>
      <c r="D94" s="277"/>
      <c r="E94" s="277"/>
      <c r="F94" s="298" t="s">
        <v>750</v>
      </c>
      <c r="G94" s="297"/>
      <c r="H94" s="277" t="s">
        <v>786</v>
      </c>
      <c r="I94" s="277" t="s">
        <v>784</v>
      </c>
      <c r="J94" s="277"/>
      <c r="K94" s="290"/>
    </row>
    <row r="95" ht="15" customHeight="1">
      <c r="B95" s="299"/>
      <c r="C95" s="277" t="s">
        <v>47</v>
      </c>
      <c r="D95" s="277"/>
      <c r="E95" s="277"/>
      <c r="F95" s="298" t="s">
        <v>750</v>
      </c>
      <c r="G95" s="297"/>
      <c r="H95" s="277" t="s">
        <v>787</v>
      </c>
      <c r="I95" s="277" t="s">
        <v>784</v>
      </c>
      <c r="J95" s="277"/>
      <c r="K95" s="290"/>
    </row>
    <row r="96" ht="15" customHeight="1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ht="18.75" customHeight="1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ht="45" customHeight="1">
      <c r="B100" s="288"/>
      <c r="C100" s="289" t="s">
        <v>788</v>
      </c>
      <c r="D100" s="289"/>
      <c r="E100" s="289"/>
      <c r="F100" s="289"/>
      <c r="G100" s="289"/>
      <c r="H100" s="289"/>
      <c r="I100" s="289"/>
      <c r="J100" s="289"/>
      <c r="K100" s="290"/>
    </row>
    <row r="101" ht="17.25" customHeight="1">
      <c r="B101" s="288"/>
      <c r="C101" s="291" t="s">
        <v>744</v>
      </c>
      <c r="D101" s="291"/>
      <c r="E101" s="291"/>
      <c r="F101" s="291" t="s">
        <v>745</v>
      </c>
      <c r="G101" s="292"/>
      <c r="H101" s="291" t="s">
        <v>115</v>
      </c>
      <c r="I101" s="291" t="s">
        <v>56</v>
      </c>
      <c r="J101" s="291" t="s">
        <v>746</v>
      </c>
      <c r="K101" s="290"/>
    </row>
    <row r="102" ht="17.25" customHeight="1">
      <c r="B102" s="288"/>
      <c r="C102" s="293" t="s">
        <v>747</v>
      </c>
      <c r="D102" s="293"/>
      <c r="E102" s="293"/>
      <c r="F102" s="294" t="s">
        <v>748</v>
      </c>
      <c r="G102" s="295"/>
      <c r="H102" s="293"/>
      <c r="I102" s="293"/>
      <c r="J102" s="293" t="s">
        <v>749</v>
      </c>
      <c r="K102" s="290"/>
    </row>
    <row r="103" ht="5.25" customHeight="1">
      <c r="B103" s="288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ht="15" customHeight="1">
      <c r="B104" s="288"/>
      <c r="C104" s="277" t="s">
        <v>52</v>
      </c>
      <c r="D104" s="296"/>
      <c r="E104" s="296"/>
      <c r="F104" s="298" t="s">
        <v>750</v>
      </c>
      <c r="G104" s="307"/>
      <c r="H104" s="277" t="s">
        <v>789</v>
      </c>
      <c r="I104" s="277" t="s">
        <v>752</v>
      </c>
      <c r="J104" s="277">
        <v>20</v>
      </c>
      <c r="K104" s="290"/>
    </row>
    <row r="105" ht="15" customHeight="1">
      <c r="B105" s="288"/>
      <c r="C105" s="277" t="s">
        <v>753</v>
      </c>
      <c r="D105" s="277"/>
      <c r="E105" s="277"/>
      <c r="F105" s="298" t="s">
        <v>750</v>
      </c>
      <c r="G105" s="277"/>
      <c r="H105" s="277" t="s">
        <v>789</v>
      </c>
      <c r="I105" s="277" t="s">
        <v>752</v>
      </c>
      <c r="J105" s="277">
        <v>120</v>
      </c>
      <c r="K105" s="290"/>
    </row>
    <row r="106" ht="15" customHeight="1">
      <c r="B106" s="299"/>
      <c r="C106" s="277" t="s">
        <v>755</v>
      </c>
      <c r="D106" s="277"/>
      <c r="E106" s="277"/>
      <c r="F106" s="298" t="s">
        <v>756</v>
      </c>
      <c r="G106" s="277"/>
      <c r="H106" s="277" t="s">
        <v>789</v>
      </c>
      <c r="I106" s="277" t="s">
        <v>752</v>
      </c>
      <c r="J106" s="277">
        <v>50</v>
      </c>
      <c r="K106" s="290"/>
    </row>
    <row r="107" ht="15" customHeight="1">
      <c r="B107" s="299"/>
      <c r="C107" s="277" t="s">
        <v>758</v>
      </c>
      <c r="D107" s="277"/>
      <c r="E107" s="277"/>
      <c r="F107" s="298" t="s">
        <v>750</v>
      </c>
      <c r="G107" s="277"/>
      <c r="H107" s="277" t="s">
        <v>789</v>
      </c>
      <c r="I107" s="277" t="s">
        <v>760</v>
      </c>
      <c r="J107" s="277"/>
      <c r="K107" s="290"/>
    </row>
    <row r="108" ht="15" customHeight="1">
      <c r="B108" s="299"/>
      <c r="C108" s="277" t="s">
        <v>769</v>
      </c>
      <c r="D108" s="277"/>
      <c r="E108" s="277"/>
      <c r="F108" s="298" t="s">
        <v>756</v>
      </c>
      <c r="G108" s="277"/>
      <c r="H108" s="277" t="s">
        <v>789</v>
      </c>
      <c r="I108" s="277" t="s">
        <v>752</v>
      </c>
      <c r="J108" s="277">
        <v>50</v>
      </c>
      <c r="K108" s="290"/>
    </row>
    <row r="109" ht="15" customHeight="1">
      <c r="B109" s="299"/>
      <c r="C109" s="277" t="s">
        <v>777</v>
      </c>
      <c r="D109" s="277"/>
      <c r="E109" s="277"/>
      <c r="F109" s="298" t="s">
        <v>756</v>
      </c>
      <c r="G109" s="277"/>
      <c r="H109" s="277" t="s">
        <v>789</v>
      </c>
      <c r="I109" s="277" t="s">
        <v>752</v>
      </c>
      <c r="J109" s="277">
        <v>50</v>
      </c>
      <c r="K109" s="290"/>
    </row>
    <row r="110" ht="15" customHeight="1">
      <c r="B110" s="299"/>
      <c r="C110" s="277" t="s">
        <v>775</v>
      </c>
      <c r="D110" s="277"/>
      <c r="E110" s="277"/>
      <c r="F110" s="298" t="s">
        <v>756</v>
      </c>
      <c r="G110" s="277"/>
      <c r="H110" s="277" t="s">
        <v>789</v>
      </c>
      <c r="I110" s="277" t="s">
        <v>752</v>
      </c>
      <c r="J110" s="277">
        <v>50</v>
      </c>
      <c r="K110" s="290"/>
    </row>
    <row r="111" ht="15" customHeight="1">
      <c r="B111" s="299"/>
      <c r="C111" s="277" t="s">
        <v>52</v>
      </c>
      <c r="D111" s="277"/>
      <c r="E111" s="277"/>
      <c r="F111" s="298" t="s">
        <v>750</v>
      </c>
      <c r="G111" s="277"/>
      <c r="H111" s="277" t="s">
        <v>790</v>
      </c>
      <c r="I111" s="277" t="s">
        <v>752</v>
      </c>
      <c r="J111" s="277">
        <v>20</v>
      </c>
      <c r="K111" s="290"/>
    </row>
    <row r="112" ht="15" customHeight="1">
      <c r="B112" s="299"/>
      <c r="C112" s="277" t="s">
        <v>791</v>
      </c>
      <c r="D112" s="277"/>
      <c r="E112" s="277"/>
      <c r="F112" s="298" t="s">
        <v>750</v>
      </c>
      <c r="G112" s="277"/>
      <c r="H112" s="277" t="s">
        <v>792</v>
      </c>
      <c r="I112" s="277" t="s">
        <v>752</v>
      </c>
      <c r="J112" s="277">
        <v>120</v>
      </c>
      <c r="K112" s="290"/>
    </row>
    <row r="113" ht="15" customHeight="1">
      <c r="B113" s="299"/>
      <c r="C113" s="277" t="s">
        <v>37</v>
      </c>
      <c r="D113" s="277"/>
      <c r="E113" s="277"/>
      <c r="F113" s="298" t="s">
        <v>750</v>
      </c>
      <c r="G113" s="277"/>
      <c r="H113" s="277" t="s">
        <v>793</v>
      </c>
      <c r="I113" s="277" t="s">
        <v>784</v>
      </c>
      <c r="J113" s="277"/>
      <c r="K113" s="290"/>
    </row>
    <row r="114" ht="15" customHeight="1">
      <c r="B114" s="299"/>
      <c r="C114" s="277" t="s">
        <v>47</v>
      </c>
      <c r="D114" s="277"/>
      <c r="E114" s="277"/>
      <c r="F114" s="298" t="s">
        <v>750</v>
      </c>
      <c r="G114" s="277"/>
      <c r="H114" s="277" t="s">
        <v>794</v>
      </c>
      <c r="I114" s="277" t="s">
        <v>784</v>
      </c>
      <c r="J114" s="277"/>
      <c r="K114" s="290"/>
    </row>
    <row r="115" ht="15" customHeight="1">
      <c r="B115" s="299"/>
      <c r="C115" s="277" t="s">
        <v>56</v>
      </c>
      <c r="D115" s="277"/>
      <c r="E115" s="277"/>
      <c r="F115" s="298" t="s">
        <v>750</v>
      </c>
      <c r="G115" s="277"/>
      <c r="H115" s="277" t="s">
        <v>795</v>
      </c>
      <c r="I115" s="277" t="s">
        <v>796</v>
      </c>
      <c r="J115" s="277"/>
      <c r="K115" s="290"/>
    </row>
    <row r="116" ht="15" customHeight="1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ht="18.75" customHeight="1">
      <c r="B117" s="309"/>
      <c r="C117" s="273"/>
      <c r="D117" s="273"/>
      <c r="E117" s="273"/>
      <c r="F117" s="310"/>
      <c r="G117" s="273"/>
      <c r="H117" s="273"/>
      <c r="I117" s="273"/>
      <c r="J117" s="273"/>
      <c r="K117" s="309"/>
    </row>
    <row r="118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ht="7.5" customHeight="1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ht="45" customHeight="1">
      <c r="B120" s="314"/>
      <c r="C120" s="267" t="s">
        <v>797</v>
      </c>
      <c r="D120" s="267"/>
      <c r="E120" s="267"/>
      <c r="F120" s="267"/>
      <c r="G120" s="267"/>
      <c r="H120" s="267"/>
      <c r="I120" s="267"/>
      <c r="J120" s="267"/>
      <c r="K120" s="315"/>
    </row>
    <row r="121" ht="17.25" customHeight="1">
      <c r="B121" s="316"/>
      <c r="C121" s="291" t="s">
        <v>744</v>
      </c>
      <c r="D121" s="291"/>
      <c r="E121" s="291"/>
      <c r="F121" s="291" t="s">
        <v>745</v>
      </c>
      <c r="G121" s="292"/>
      <c r="H121" s="291" t="s">
        <v>115</v>
      </c>
      <c r="I121" s="291" t="s">
        <v>56</v>
      </c>
      <c r="J121" s="291" t="s">
        <v>746</v>
      </c>
      <c r="K121" s="317"/>
    </row>
    <row r="122" ht="17.25" customHeight="1">
      <c r="B122" s="316"/>
      <c r="C122" s="293" t="s">
        <v>747</v>
      </c>
      <c r="D122" s="293"/>
      <c r="E122" s="293"/>
      <c r="F122" s="294" t="s">
        <v>748</v>
      </c>
      <c r="G122" s="295"/>
      <c r="H122" s="293"/>
      <c r="I122" s="293"/>
      <c r="J122" s="293" t="s">
        <v>749</v>
      </c>
      <c r="K122" s="317"/>
    </row>
    <row r="123" ht="5.25" customHeight="1">
      <c r="B123" s="318"/>
      <c r="C123" s="296"/>
      <c r="D123" s="296"/>
      <c r="E123" s="296"/>
      <c r="F123" s="296"/>
      <c r="G123" s="277"/>
      <c r="H123" s="296"/>
      <c r="I123" s="296"/>
      <c r="J123" s="296"/>
      <c r="K123" s="319"/>
    </row>
    <row r="124" ht="15" customHeight="1">
      <c r="B124" s="318"/>
      <c r="C124" s="277" t="s">
        <v>753</v>
      </c>
      <c r="D124" s="296"/>
      <c r="E124" s="296"/>
      <c r="F124" s="298" t="s">
        <v>750</v>
      </c>
      <c r="G124" s="277"/>
      <c r="H124" s="277" t="s">
        <v>789</v>
      </c>
      <c r="I124" s="277" t="s">
        <v>752</v>
      </c>
      <c r="J124" s="277">
        <v>120</v>
      </c>
      <c r="K124" s="320"/>
    </row>
    <row r="125" ht="15" customHeight="1">
      <c r="B125" s="318"/>
      <c r="C125" s="277" t="s">
        <v>798</v>
      </c>
      <c r="D125" s="277"/>
      <c r="E125" s="277"/>
      <c r="F125" s="298" t="s">
        <v>750</v>
      </c>
      <c r="G125" s="277"/>
      <c r="H125" s="277" t="s">
        <v>799</v>
      </c>
      <c r="I125" s="277" t="s">
        <v>752</v>
      </c>
      <c r="J125" s="277" t="s">
        <v>800</v>
      </c>
      <c r="K125" s="320"/>
    </row>
    <row r="126" ht="15" customHeight="1">
      <c r="B126" s="318"/>
      <c r="C126" s="277" t="s">
        <v>699</v>
      </c>
      <c r="D126" s="277"/>
      <c r="E126" s="277"/>
      <c r="F126" s="298" t="s">
        <v>750</v>
      </c>
      <c r="G126" s="277"/>
      <c r="H126" s="277" t="s">
        <v>801</v>
      </c>
      <c r="I126" s="277" t="s">
        <v>752</v>
      </c>
      <c r="J126" s="277" t="s">
        <v>800</v>
      </c>
      <c r="K126" s="320"/>
    </row>
    <row r="127" ht="15" customHeight="1">
      <c r="B127" s="318"/>
      <c r="C127" s="277" t="s">
        <v>761</v>
      </c>
      <c r="D127" s="277"/>
      <c r="E127" s="277"/>
      <c r="F127" s="298" t="s">
        <v>756</v>
      </c>
      <c r="G127" s="277"/>
      <c r="H127" s="277" t="s">
        <v>762</v>
      </c>
      <c r="I127" s="277" t="s">
        <v>752</v>
      </c>
      <c r="J127" s="277">
        <v>15</v>
      </c>
      <c r="K127" s="320"/>
    </row>
    <row r="128" ht="15" customHeight="1">
      <c r="B128" s="318"/>
      <c r="C128" s="300" t="s">
        <v>763</v>
      </c>
      <c r="D128" s="300"/>
      <c r="E128" s="300"/>
      <c r="F128" s="301" t="s">
        <v>756</v>
      </c>
      <c r="G128" s="300"/>
      <c r="H128" s="300" t="s">
        <v>764</v>
      </c>
      <c r="I128" s="300" t="s">
        <v>752</v>
      </c>
      <c r="J128" s="300">
        <v>15</v>
      </c>
      <c r="K128" s="320"/>
    </row>
    <row r="129" ht="15" customHeight="1">
      <c r="B129" s="318"/>
      <c r="C129" s="300" t="s">
        <v>765</v>
      </c>
      <c r="D129" s="300"/>
      <c r="E129" s="300"/>
      <c r="F129" s="301" t="s">
        <v>756</v>
      </c>
      <c r="G129" s="300"/>
      <c r="H129" s="300" t="s">
        <v>766</v>
      </c>
      <c r="I129" s="300" t="s">
        <v>752</v>
      </c>
      <c r="J129" s="300">
        <v>20</v>
      </c>
      <c r="K129" s="320"/>
    </row>
    <row r="130" ht="15" customHeight="1">
      <c r="B130" s="318"/>
      <c r="C130" s="300" t="s">
        <v>767</v>
      </c>
      <c r="D130" s="300"/>
      <c r="E130" s="300"/>
      <c r="F130" s="301" t="s">
        <v>756</v>
      </c>
      <c r="G130" s="300"/>
      <c r="H130" s="300" t="s">
        <v>768</v>
      </c>
      <c r="I130" s="300" t="s">
        <v>752</v>
      </c>
      <c r="J130" s="300">
        <v>20</v>
      </c>
      <c r="K130" s="320"/>
    </row>
    <row r="131" ht="15" customHeight="1">
      <c r="B131" s="318"/>
      <c r="C131" s="277" t="s">
        <v>755</v>
      </c>
      <c r="D131" s="277"/>
      <c r="E131" s="277"/>
      <c r="F131" s="298" t="s">
        <v>756</v>
      </c>
      <c r="G131" s="277"/>
      <c r="H131" s="277" t="s">
        <v>789</v>
      </c>
      <c r="I131" s="277" t="s">
        <v>752</v>
      </c>
      <c r="J131" s="277">
        <v>50</v>
      </c>
      <c r="K131" s="320"/>
    </row>
    <row r="132" ht="15" customHeight="1">
      <c r="B132" s="318"/>
      <c r="C132" s="277" t="s">
        <v>769</v>
      </c>
      <c r="D132" s="277"/>
      <c r="E132" s="277"/>
      <c r="F132" s="298" t="s">
        <v>756</v>
      </c>
      <c r="G132" s="277"/>
      <c r="H132" s="277" t="s">
        <v>789</v>
      </c>
      <c r="I132" s="277" t="s">
        <v>752</v>
      </c>
      <c r="J132" s="277">
        <v>50</v>
      </c>
      <c r="K132" s="320"/>
    </row>
    <row r="133" ht="15" customHeight="1">
      <c r="B133" s="318"/>
      <c r="C133" s="277" t="s">
        <v>775</v>
      </c>
      <c r="D133" s="277"/>
      <c r="E133" s="277"/>
      <c r="F133" s="298" t="s">
        <v>756</v>
      </c>
      <c r="G133" s="277"/>
      <c r="H133" s="277" t="s">
        <v>789</v>
      </c>
      <c r="I133" s="277" t="s">
        <v>752</v>
      </c>
      <c r="J133" s="277">
        <v>50</v>
      </c>
      <c r="K133" s="320"/>
    </row>
    <row r="134" ht="15" customHeight="1">
      <c r="B134" s="318"/>
      <c r="C134" s="277" t="s">
        <v>777</v>
      </c>
      <c r="D134" s="277"/>
      <c r="E134" s="277"/>
      <c r="F134" s="298" t="s">
        <v>756</v>
      </c>
      <c r="G134" s="277"/>
      <c r="H134" s="277" t="s">
        <v>789</v>
      </c>
      <c r="I134" s="277" t="s">
        <v>752</v>
      </c>
      <c r="J134" s="277">
        <v>50</v>
      </c>
      <c r="K134" s="320"/>
    </row>
    <row r="135" ht="15" customHeight="1">
      <c r="B135" s="318"/>
      <c r="C135" s="277" t="s">
        <v>120</v>
      </c>
      <c r="D135" s="277"/>
      <c r="E135" s="277"/>
      <c r="F135" s="298" t="s">
        <v>756</v>
      </c>
      <c r="G135" s="277"/>
      <c r="H135" s="277" t="s">
        <v>802</v>
      </c>
      <c r="I135" s="277" t="s">
        <v>752</v>
      </c>
      <c r="J135" s="277">
        <v>255</v>
      </c>
      <c r="K135" s="320"/>
    </row>
    <row r="136" ht="15" customHeight="1">
      <c r="B136" s="318"/>
      <c r="C136" s="277" t="s">
        <v>779</v>
      </c>
      <c r="D136" s="277"/>
      <c r="E136" s="277"/>
      <c r="F136" s="298" t="s">
        <v>750</v>
      </c>
      <c r="G136" s="277"/>
      <c r="H136" s="277" t="s">
        <v>803</v>
      </c>
      <c r="I136" s="277" t="s">
        <v>781</v>
      </c>
      <c r="J136" s="277"/>
      <c r="K136" s="320"/>
    </row>
    <row r="137" ht="15" customHeight="1">
      <c r="B137" s="318"/>
      <c r="C137" s="277" t="s">
        <v>782</v>
      </c>
      <c r="D137" s="277"/>
      <c r="E137" s="277"/>
      <c r="F137" s="298" t="s">
        <v>750</v>
      </c>
      <c r="G137" s="277"/>
      <c r="H137" s="277" t="s">
        <v>804</v>
      </c>
      <c r="I137" s="277" t="s">
        <v>784</v>
      </c>
      <c r="J137" s="277"/>
      <c r="K137" s="320"/>
    </row>
    <row r="138" ht="15" customHeight="1">
      <c r="B138" s="318"/>
      <c r="C138" s="277" t="s">
        <v>785</v>
      </c>
      <c r="D138" s="277"/>
      <c r="E138" s="277"/>
      <c r="F138" s="298" t="s">
        <v>750</v>
      </c>
      <c r="G138" s="277"/>
      <c r="H138" s="277" t="s">
        <v>785</v>
      </c>
      <c r="I138" s="277" t="s">
        <v>784</v>
      </c>
      <c r="J138" s="277"/>
      <c r="K138" s="320"/>
    </row>
    <row r="139" ht="15" customHeight="1">
      <c r="B139" s="318"/>
      <c r="C139" s="277" t="s">
        <v>37</v>
      </c>
      <c r="D139" s="277"/>
      <c r="E139" s="277"/>
      <c r="F139" s="298" t="s">
        <v>750</v>
      </c>
      <c r="G139" s="277"/>
      <c r="H139" s="277" t="s">
        <v>805</v>
      </c>
      <c r="I139" s="277" t="s">
        <v>784</v>
      </c>
      <c r="J139" s="277"/>
      <c r="K139" s="320"/>
    </row>
    <row r="140" ht="15" customHeight="1">
      <c r="B140" s="318"/>
      <c r="C140" s="277" t="s">
        <v>806</v>
      </c>
      <c r="D140" s="277"/>
      <c r="E140" s="277"/>
      <c r="F140" s="298" t="s">
        <v>750</v>
      </c>
      <c r="G140" s="277"/>
      <c r="H140" s="277" t="s">
        <v>807</v>
      </c>
      <c r="I140" s="277" t="s">
        <v>784</v>
      </c>
      <c r="J140" s="277"/>
      <c r="K140" s="320"/>
    </row>
    <row r="141" ht="15" customHeight="1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ht="18.75" customHeight="1">
      <c r="B142" s="273"/>
      <c r="C142" s="273"/>
      <c r="D142" s="273"/>
      <c r="E142" s="273"/>
      <c r="F142" s="310"/>
      <c r="G142" s="273"/>
      <c r="H142" s="273"/>
      <c r="I142" s="273"/>
      <c r="J142" s="273"/>
      <c r="K142" s="273"/>
    </row>
    <row r="143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ht="45" customHeight="1">
      <c r="B145" s="288"/>
      <c r="C145" s="289" t="s">
        <v>808</v>
      </c>
      <c r="D145" s="289"/>
      <c r="E145" s="289"/>
      <c r="F145" s="289"/>
      <c r="G145" s="289"/>
      <c r="H145" s="289"/>
      <c r="I145" s="289"/>
      <c r="J145" s="289"/>
      <c r="K145" s="290"/>
    </row>
    <row r="146" ht="17.25" customHeight="1">
      <c r="B146" s="288"/>
      <c r="C146" s="291" t="s">
        <v>744</v>
      </c>
      <c r="D146" s="291"/>
      <c r="E146" s="291"/>
      <c r="F146" s="291" t="s">
        <v>745</v>
      </c>
      <c r="G146" s="292"/>
      <c r="H146" s="291" t="s">
        <v>115</v>
      </c>
      <c r="I146" s="291" t="s">
        <v>56</v>
      </c>
      <c r="J146" s="291" t="s">
        <v>746</v>
      </c>
      <c r="K146" s="290"/>
    </row>
    <row r="147" ht="17.25" customHeight="1">
      <c r="B147" s="288"/>
      <c r="C147" s="293" t="s">
        <v>747</v>
      </c>
      <c r="D147" s="293"/>
      <c r="E147" s="293"/>
      <c r="F147" s="294" t="s">
        <v>748</v>
      </c>
      <c r="G147" s="295"/>
      <c r="H147" s="293"/>
      <c r="I147" s="293"/>
      <c r="J147" s="293" t="s">
        <v>749</v>
      </c>
      <c r="K147" s="290"/>
    </row>
    <row r="148" ht="5.25" customHeight="1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ht="15" customHeight="1">
      <c r="B149" s="299"/>
      <c r="C149" s="324" t="s">
        <v>753</v>
      </c>
      <c r="D149" s="277"/>
      <c r="E149" s="277"/>
      <c r="F149" s="325" t="s">
        <v>750</v>
      </c>
      <c r="G149" s="277"/>
      <c r="H149" s="324" t="s">
        <v>789</v>
      </c>
      <c r="I149" s="324" t="s">
        <v>752</v>
      </c>
      <c r="J149" s="324">
        <v>120</v>
      </c>
      <c r="K149" s="320"/>
    </row>
    <row r="150" ht="15" customHeight="1">
      <c r="B150" s="299"/>
      <c r="C150" s="324" t="s">
        <v>798</v>
      </c>
      <c r="D150" s="277"/>
      <c r="E150" s="277"/>
      <c r="F150" s="325" t="s">
        <v>750</v>
      </c>
      <c r="G150" s="277"/>
      <c r="H150" s="324" t="s">
        <v>809</v>
      </c>
      <c r="I150" s="324" t="s">
        <v>752</v>
      </c>
      <c r="J150" s="324" t="s">
        <v>800</v>
      </c>
      <c r="K150" s="320"/>
    </row>
    <row r="151" ht="15" customHeight="1">
      <c r="B151" s="299"/>
      <c r="C151" s="324" t="s">
        <v>699</v>
      </c>
      <c r="D151" s="277"/>
      <c r="E151" s="277"/>
      <c r="F151" s="325" t="s">
        <v>750</v>
      </c>
      <c r="G151" s="277"/>
      <c r="H151" s="324" t="s">
        <v>810</v>
      </c>
      <c r="I151" s="324" t="s">
        <v>752</v>
      </c>
      <c r="J151" s="324" t="s">
        <v>800</v>
      </c>
      <c r="K151" s="320"/>
    </row>
    <row r="152" ht="15" customHeight="1">
      <c r="B152" s="299"/>
      <c r="C152" s="324" t="s">
        <v>755</v>
      </c>
      <c r="D152" s="277"/>
      <c r="E152" s="277"/>
      <c r="F152" s="325" t="s">
        <v>756</v>
      </c>
      <c r="G152" s="277"/>
      <c r="H152" s="324" t="s">
        <v>789</v>
      </c>
      <c r="I152" s="324" t="s">
        <v>752</v>
      </c>
      <c r="J152" s="324">
        <v>50</v>
      </c>
      <c r="K152" s="320"/>
    </row>
    <row r="153" ht="15" customHeight="1">
      <c r="B153" s="299"/>
      <c r="C153" s="324" t="s">
        <v>758</v>
      </c>
      <c r="D153" s="277"/>
      <c r="E153" s="277"/>
      <c r="F153" s="325" t="s">
        <v>750</v>
      </c>
      <c r="G153" s="277"/>
      <c r="H153" s="324" t="s">
        <v>789</v>
      </c>
      <c r="I153" s="324" t="s">
        <v>760</v>
      </c>
      <c r="J153" s="324"/>
      <c r="K153" s="320"/>
    </row>
    <row r="154" ht="15" customHeight="1">
      <c r="B154" s="299"/>
      <c r="C154" s="324" t="s">
        <v>769</v>
      </c>
      <c r="D154" s="277"/>
      <c r="E154" s="277"/>
      <c r="F154" s="325" t="s">
        <v>756</v>
      </c>
      <c r="G154" s="277"/>
      <c r="H154" s="324" t="s">
        <v>789</v>
      </c>
      <c r="I154" s="324" t="s">
        <v>752</v>
      </c>
      <c r="J154" s="324">
        <v>50</v>
      </c>
      <c r="K154" s="320"/>
    </row>
    <row r="155" ht="15" customHeight="1">
      <c r="B155" s="299"/>
      <c r="C155" s="324" t="s">
        <v>777</v>
      </c>
      <c r="D155" s="277"/>
      <c r="E155" s="277"/>
      <c r="F155" s="325" t="s">
        <v>756</v>
      </c>
      <c r="G155" s="277"/>
      <c r="H155" s="324" t="s">
        <v>789</v>
      </c>
      <c r="I155" s="324" t="s">
        <v>752</v>
      </c>
      <c r="J155" s="324">
        <v>50</v>
      </c>
      <c r="K155" s="320"/>
    </row>
    <row r="156" ht="15" customHeight="1">
      <c r="B156" s="299"/>
      <c r="C156" s="324" t="s">
        <v>775</v>
      </c>
      <c r="D156" s="277"/>
      <c r="E156" s="277"/>
      <c r="F156" s="325" t="s">
        <v>756</v>
      </c>
      <c r="G156" s="277"/>
      <c r="H156" s="324" t="s">
        <v>789</v>
      </c>
      <c r="I156" s="324" t="s">
        <v>752</v>
      </c>
      <c r="J156" s="324">
        <v>50</v>
      </c>
      <c r="K156" s="320"/>
    </row>
    <row r="157" ht="15" customHeight="1">
      <c r="B157" s="299"/>
      <c r="C157" s="324" t="s">
        <v>86</v>
      </c>
      <c r="D157" s="277"/>
      <c r="E157" s="277"/>
      <c r="F157" s="325" t="s">
        <v>750</v>
      </c>
      <c r="G157" s="277"/>
      <c r="H157" s="324" t="s">
        <v>811</v>
      </c>
      <c r="I157" s="324" t="s">
        <v>752</v>
      </c>
      <c r="J157" s="324" t="s">
        <v>812</v>
      </c>
      <c r="K157" s="320"/>
    </row>
    <row r="158" ht="15" customHeight="1">
      <c r="B158" s="299"/>
      <c r="C158" s="324" t="s">
        <v>813</v>
      </c>
      <c r="D158" s="277"/>
      <c r="E158" s="277"/>
      <c r="F158" s="325" t="s">
        <v>750</v>
      </c>
      <c r="G158" s="277"/>
      <c r="H158" s="324" t="s">
        <v>814</v>
      </c>
      <c r="I158" s="324" t="s">
        <v>784</v>
      </c>
      <c r="J158" s="324"/>
      <c r="K158" s="320"/>
    </row>
    <row r="159" ht="15" customHeight="1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ht="18.75" customHeight="1">
      <c r="B160" s="273"/>
      <c r="C160" s="277"/>
      <c r="D160" s="277"/>
      <c r="E160" s="277"/>
      <c r="F160" s="298"/>
      <c r="G160" s="277"/>
      <c r="H160" s="277"/>
      <c r="I160" s="277"/>
      <c r="J160" s="277"/>
      <c r="K160" s="273"/>
    </row>
    <row r="16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ht="7.5" customHeight="1">
      <c r="B162" s="263"/>
      <c r="C162" s="264"/>
      <c r="D162" s="264"/>
      <c r="E162" s="264"/>
      <c r="F162" s="264"/>
      <c r="G162" s="264"/>
      <c r="H162" s="264"/>
      <c r="I162" s="264"/>
      <c r="J162" s="264"/>
      <c r="K162" s="265"/>
    </row>
    <row r="163" ht="45" customHeight="1">
      <c r="B163" s="266"/>
      <c r="C163" s="267" t="s">
        <v>815</v>
      </c>
      <c r="D163" s="267"/>
      <c r="E163" s="267"/>
      <c r="F163" s="267"/>
      <c r="G163" s="267"/>
      <c r="H163" s="267"/>
      <c r="I163" s="267"/>
      <c r="J163" s="267"/>
      <c r="K163" s="268"/>
    </row>
    <row r="164" ht="17.25" customHeight="1">
      <c r="B164" s="266"/>
      <c r="C164" s="291" t="s">
        <v>744</v>
      </c>
      <c r="D164" s="291"/>
      <c r="E164" s="291"/>
      <c r="F164" s="291" t="s">
        <v>745</v>
      </c>
      <c r="G164" s="328"/>
      <c r="H164" s="329" t="s">
        <v>115</v>
      </c>
      <c r="I164" s="329" t="s">
        <v>56</v>
      </c>
      <c r="J164" s="291" t="s">
        <v>746</v>
      </c>
      <c r="K164" s="268"/>
    </row>
    <row r="165" ht="17.25" customHeight="1">
      <c r="B165" s="269"/>
      <c r="C165" s="293" t="s">
        <v>747</v>
      </c>
      <c r="D165" s="293"/>
      <c r="E165" s="293"/>
      <c r="F165" s="294" t="s">
        <v>748</v>
      </c>
      <c r="G165" s="330"/>
      <c r="H165" s="331"/>
      <c r="I165" s="331"/>
      <c r="J165" s="293" t="s">
        <v>749</v>
      </c>
      <c r="K165" s="271"/>
    </row>
    <row r="166" ht="5.25" customHeight="1">
      <c r="B166" s="299"/>
      <c r="C166" s="296"/>
      <c r="D166" s="296"/>
      <c r="E166" s="296"/>
      <c r="F166" s="296"/>
      <c r="G166" s="297"/>
      <c r="H166" s="296"/>
      <c r="I166" s="296"/>
      <c r="J166" s="296"/>
      <c r="K166" s="320"/>
    </row>
    <row r="167" ht="15" customHeight="1">
      <c r="B167" s="299"/>
      <c r="C167" s="277" t="s">
        <v>753</v>
      </c>
      <c r="D167" s="277"/>
      <c r="E167" s="277"/>
      <c r="F167" s="298" t="s">
        <v>750</v>
      </c>
      <c r="G167" s="277"/>
      <c r="H167" s="277" t="s">
        <v>789</v>
      </c>
      <c r="I167" s="277" t="s">
        <v>752</v>
      </c>
      <c r="J167" s="277">
        <v>120</v>
      </c>
      <c r="K167" s="320"/>
    </row>
    <row r="168" ht="15" customHeight="1">
      <c r="B168" s="299"/>
      <c r="C168" s="277" t="s">
        <v>798</v>
      </c>
      <c r="D168" s="277"/>
      <c r="E168" s="277"/>
      <c r="F168" s="298" t="s">
        <v>750</v>
      </c>
      <c r="G168" s="277"/>
      <c r="H168" s="277" t="s">
        <v>799</v>
      </c>
      <c r="I168" s="277" t="s">
        <v>752</v>
      </c>
      <c r="J168" s="277" t="s">
        <v>800</v>
      </c>
      <c r="K168" s="320"/>
    </row>
    <row r="169" ht="15" customHeight="1">
      <c r="B169" s="299"/>
      <c r="C169" s="277" t="s">
        <v>699</v>
      </c>
      <c r="D169" s="277"/>
      <c r="E169" s="277"/>
      <c r="F169" s="298" t="s">
        <v>750</v>
      </c>
      <c r="G169" s="277"/>
      <c r="H169" s="277" t="s">
        <v>816</v>
      </c>
      <c r="I169" s="277" t="s">
        <v>752</v>
      </c>
      <c r="J169" s="277" t="s">
        <v>800</v>
      </c>
      <c r="K169" s="320"/>
    </row>
    <row r="170" ht="15" customHeight="1">
      <c r="B170" s="299"/>
      <c r="C170" s="277" t="s">
        <v>755</v>
      </c>
      <c r="D170" s="277"/>
      <c r="E170" s="277"/>
      <c r="F170" s="298" t="s">
        <v>756</v>
      </c>
      <c r="G170" s="277"/>
      <c r="H170" s="277" t="s">
        <v>816</v>
      </c>
      <c r="I170" s="277" t="s">
        <v>752</v>
      </c>
      <c r="J170" s="277">
        <v>50</v>
      </c>
      <c r="K170" s="320"/>
    </row>
    <row r="171" ht="15" customHeight="1">
      <c r="B171" s="299"/>
      <c r="C171" s="277" t="s">
        <v>758</v>
      </c>
      <c r="D171" s="277"/>
      <c r="E171" s="277"/>
      <c r="F171" s="298" t="s">
        <v>750</v>
      </c>
      <c r="G171" s="277"/>
      <c r="H171" s="277" t="s">
        <v>816</v>
      </c>
      <c r="I171" s="277" t="s">
        <v>760</v>
      </c>
      <c r="J171" s="277"/>
      <c r="K171" s="320"/>
    </row>
    <row r="172" ht="15" customHeight="1">
      <c r="B172" s="299"/>
      <c r="C172" s="277" t="s">
        <v>769</v>
      </c>
      <c r="D172" s="277"/>
      <c r="E172" s="277"/>
      <c r="F172" s="298" t="s">
        <v>756</v>
      </c>
      <c r="G172" s="277"/>
      <c r="H172" s="277" t="s">
        <v>816</v>
      </c>
      <c r="I172" s="277" t="s">
        <v>752</v>
      </c>
      <c r="J172" s="277">
        <v>50</v>
      </c>
      <c r="K172" s="320"/>
    </row>
    <row r="173" ht="15" customHeight="1">
      <c r="B173" s="299"/>
      <c r="C173" s="277" t="s">
        <v>777</v>
      </c>
      <c r="D173" s="277"/>
      <c r="E173" s="277"/>
      <c r="F173" s="298" t="s">
        <v>756</v>
      </c>
      <c r="G173" s="277"/>
      <c r="H173" s="277" t="s">
        <v>816</v>
      </c>
      <c r="I173" s="277" t="s">
        <v>752</v>
      </c>
      <c r="J173" s="277">
        <v>50</v>
      </c>
      <c r="K173" s="320"/>
    </row>
    <row r="174" ht="15" customHeight="1">
      <c r="B174" s="299"/>
      <c r="C174" s="277" t="s">
        <v>775</v>
      </c>
      <c r="D174" s="277"/>
      <c r="E174" s="277"/>
      <c r="F174" s="298" t="s">
        <v>756</v>
      </c>
      <c r="G174" s="277"/>
      <c r="H174" s="277" t="s">
        <v>816</v>
      </c>
      <c r="I174" s="277" t="s">
        <v>752</v>
      </c>
      <c r="J174" s="277">
        <v>50</v>
      </c>
      <c r="K174" s="320"/>
    </row>
    <row r="175" ht="15" customHeight="1">
      <c r="B175" s="299"/>
      <c r="C175" s="277" t="s">
        <v>114</v>
      </c>
      <c r="D175" s="277"/>
      <c r="E175" s="277"/>
      <c r="F175" s="298" t="s">
        <v>750</v>
      </c>
      <c r="G175" s="277"/>
      <c r="H175" s="277" t="s">
        <v>817</v>
      </c>
      <c r="I175" s="277" t="s">
        <v>818</v>
      </c>
      <c r="J175" s="277"/>
      <c r="K175" s="320"/>
    </row>
    <row r="176" ht="15" customHeight="1">
      <c r="B176" s="299"/>
      <c r="C176" s="277" t="s">
        <v>56</v>
      </c>
      <c r="D176" s="277"/>
      <c r="E176" s="277"/>
      <c r="F176" s="298" t="s">
        <v>750</v>
      </c>
      <c r="G176" s="277"/>
      <c r="H176" s="277" t="s">
        <v>819</v>
      </c>
      <c r="I176" s="277" t="s">
        <v>820</v>
      </c>
      <c r="J176" s="277">
        <v>1</v>
      </c>
      <c r="K176" s="320"/>
    </row>
    <row r="177" ht="15" customHeight="1">
      <c r="B177" s="299"/>
      <c r="C177" s="277" t="s">
        <v>52</v>
      </c>
      <c r="D177" s="277"/>
      <c r="E177" s="277"/>
      <c r="F177" s="298" t="s">
        <v>750</v>
      </c>
      <c r="G177" s="277"/>
      <c r="H177" s="277" t="s">
        <v>821</v>
      </c>
      <c r="I177" s="277" t="s">
        <v>752</v>
      </c>
      <c r="J177" s="277">
        <v>20</v>
      </c>
      <c r="K177" s="320"/>
    </row>
    <row r="178" ht="15" customHeight="1">
      <c r="B178" s="299"/>
      <c r="C178" s="277" t="s">
        <v>115</v>
      </c>
      <c r="D178" s="277"/>
      <c r="E178" s="277"/>
      <c r="F178" s="298" t="s">
        <v>750</v>
      </c>
      <c r="G178" s="277"/>
      <c r="H178" s="277" t="s">
        <v>822</v>
      </c>
      <c r="I178" s="277" t="s">
        <v>752</v>
      </c>
      <c r="J178" s="277">
        <v>255</v>
      </c>
      <c r="K178" s="320"/>
    </row>
    <row r="179" ht="15" customHeight="1">
      <c r="B179" s="299"/>
      <c r="C179" s="277" t="s">
        <v>116</v>
      </c>
      <c r="D179" s="277"/>
      <c r="E179" s="277"/>
      <c r="F179" s="298" t="s">
        <v>750</v>
      </c>
      <c r="G179" s="277"/>
      <c r="H179" s="277" t="s">
        <v>715</v>
      </c>
      <c r="I179" s="277" t="s">
        <v>752</v>
      </c>
      <c r="J179" s="277">
        <v>10</v>
      </c>
      <c r="K179" s="320"/>
    </row>
    <row r="180" ht="15" customHeight="1">
      <c r="B180" s="299"/>
      <c r="C180" s="277" t="s">
        <v>117</v>
      </c>
      <c r="D180" s="277"/>
      <c r="E180" s="277"/>
      <c r="F180" s="298" t="s">
        <v>750</v>
      </c>
      <c r="G180" s="277"/>
      <c r="H180" s="277" t="s">
        <v>823</v>
      </c>
      <c r="I180" s="277" t="s">
        <v>784</v>
      </c>
      <c r="J180" s="277"/>
      <c r="K180" s="320"/>
    </row>
    <row r="181" ht="15" customHeight="1">
      <c r="B181" s="299"/>
      <c r="C181" s="277" t="s">
        <v>824</v>
      </c>
      <c r="D181" s="277"/>
      <c r="E181" s="277"/>
      <c r="F181" s="298" t="s">
        <v>750</v>
      </c>
      <c r="G181" s="277"/>
      <c r="H181" s="277" t="s">
        <v>825</v>
      </c>
      <c r="I181" s="277" t="s">
        <v>784</v>
      </c>
      <c r="J181" s="277"/>
      <c r="K181" s="320"/>
    </row>
    <row r="182" ht="15" customHeight="1">
      <c r="B182" s="299"/>
      <c r="C182" s="277" t="s">
        <v>813</v>
      </c>
      <c r="D182" s="277"/>
      <c r="E182" s="277"/>
      <c r="F182" s="298" t="s">
        <v>750</v>
      </c>
      <c r="G182" s="277"/>
      <c r="H182" s="277" t="s">
        <v>826</v>
      </c>
      <c r="I182" s="277" t="s">
        <v>784</v>
      </c>
      <c r="J182" s="277"/>
      <c r="K182" s="320"/>
    </row>
    <row r="183" ht="15" customHeight="1">
      <c r="B183" s="299"/>
      <c r="C183" s="277" t="s">
        <v>119</v>
      </c>
      <c r="D183" s="277"/>
      <c r="E183" s="277"/>
      <c r="F183" s="298" t="s">
        <v>756</v>
      </c>
      <c r="G183" s="277"/>
      <c r="H183" s="277" t="s">
        <v>827</v>
      </c>
      <c r="I183" s="277" t="s">
        <v>752</v>
      </c>
      <c r="J183" s="277">
        <v>50</v>
      </c>
      <c r="K183" s="320"/>
    </row>
    <row r="184" ht="15" customHeight="1">
      <c r="B184" s="299"/>
      <c r="C184" s="277" t="s">
        <v>828</v>
      </c>
      <c r="D184" s="277"/>
      <c r="E184" s="277"/>
      <c r="F184" s="298" t="s">
        <v>756</v>
      </c>
      <c r="G184" s="277"/>
      <c r="H184" s="277" t="s">
        <v>829</v>
      </c>
      <c r="I184" s="277" t="s">
        <v>830</v>
      </c>
      <c r="J184" s="277"/>
      <c r="K184" s="320"/>
    </row>
    <row r="185" ht="15" customHeight="1">
      <c r="B185" s="299"/>
      <c r="C185" s="277" t="s">
        <v>831</v>
      </c>
      <c r="D185" s="277"/>
      <c r="E185" s="277"/>
      <c r="F185" s="298" t="s">
        <v>756</v>
      </c>
      <c r="G185" s="277"/>
      <c r="H185" s="277" t="s">
        <v>832</v>
      </c>
      <c r="I185" s="277" t="s">
        <v>830</v>
      </c>
      <c r="J185" s="277"/>
      <c r="K185" s="320"/>
    </row>
    <row r="186" ht="15" customHeight="1">
      <c r="B186" s="299"/>
      <c r="C186" s="277" t="s">
        <v>833</v>
      </c>
      <c r="D186" s="277"/>
      <c r="E186" s="277"/>
      <c r="F186" s="298" t="s">
        <v>756</v>
      </c>
      <c r="G186" s="277"/>
      <c r="H186" s="277" t="s">
        <v>834</v>
      </c>
      <c r="I186" s="277" t="s">
        <v>830</v>
      </c>
      <c r="J186" s="277"/>
      <c r="K186" s="320"/>
    </row>
    <row r="187" ht="15" customHeight="1">
      <c r="B187" s="299"/>
      <c r="C187" s="332" t="s">
        <v>835</v>
      </c>
      <c r="D187" s="277"/>
      <c r="E187" s="277"/>
      <c r="F187" s="298" t="s">
        <v>756</v>
      </c>
      <c r="G187" s="277"/>
      <c r="H187" s="277" t="s">
        <v>836</v>
      </c>
      <c r="I187" s="277" t="s">
        <v>837</v>
      </c>
      <c r="J187" s="333" t="s">
        <v>838</v>
      </c>
      <c r="K187" s="320"/>
    </row>
    <row r="188" ht="15" customHeight="1">
      <c r="B188" s="299"/>
      <c r="C188" s="283" t="s">
        <v>41</v>
      </c>
      <c r="D188" s="277"/>
      <c r="E188" s="277"/>
      <c r="F188" s="298" t="s">
        <v>750</v>
      </c>
      <c r="G188" s="277"/>
      <c r="H188" s="273" t="s">
        <v>839</v>
      </c>
      <c r="I188" s="277" t="s">
        <v>840</v>
      </c>
      <c r="J188" s="277"/>
      <c r="K188" s="320"/>
    </row>
    <row r="189" ht="15" customHeight="1">
      <c r="B189" s="299"/>
      <c r="C189" s="283" t="s">
        <v>841</v>
      </c>
      <c r="D189" s="277"/>
      <c r="E189" s="277"/>
      <c r="F189" s="298" t="s">
        <v>750</v>
      </c>
      <c r="G189" s="277"/>
      <c r="H189" s="277" t="s">
        <v>842</v>
      </c>
      <c r="I189" s="277" t="s">
        <v>784</v>
      </c>
      <c r="J189" s="277"/>
      <c r="K189" s="320"/>
    </row>
    <row r="190" ht="15" customHeight="1">
      <c r="B190" s="299"/>
      <c r="C190" s="283" t="s">
        <v>843</v>
      </c>
      <c r="D190" s="277"/>
      <c r="E190" s="277"/>
      <c r="F190" s="298" t="s">
        <v>750</v>
      </c>
      <c r="G190" s="277"/>
      <c r="H190" s="277" t="s">
        <v>844</v>
      </c>
      <c r="I190" s="277" t="s">
        <v>784</v>
      </c>
      <c r="J190" s="277"/>
      <c r="K190" s="320"/>
    </row>
    <row r="191" ht="15" customHeight="1">
      <c r="B191" s="299"/>
      <c r="C191" s="283" t="s">
        <v>845</v>
      </c>
      <c r="D191" s="277"/>
      <c r="E191" s="277"/>
      <c r="F191" s="298" t="s">
        <v>756</v>
      </c>
      <c r="G191" s="277"/>
      <c r="H191" s="277" t="s">
        <v>846</v>
      </c>
      <c r="I191" s="277" t="s">
        <v>784</v>
      </c>
      <c r="J191" s="277"/>
      <c r="K191" s="320"/>
    </row>
    <row r="192" ht="15" customHeight="1">
      <c r="B192" s="326"/>
      <c r="C192" s="334"/>
      <c r="D192" s="308"/>
      <c r="E192" s="308"/>
      <c r="F192" s="308"/>
      <c r="G192" s="308"/>
      <c r="H192" s="308"/>
      <c r="I192" s="308"/>
      <c r="J192" s="308"/>
      <c r="K192" s="327"/>
    </row>
    <row r="193" ht="18.75" customHeight="1">
      <c r="B193" s="273"/>
      <c r="C193" s="277"/>
      <c r="D193" s="277"/>
      <c r="E193" s="277"/>
      <c r="F193" s="298"/>
      <c r="G193" s="277"/>
      <c r="H193" s="277"/>
      <c r="I193" s="277"/>
      <c r="J193" s="277"/>
      <c r="K193" s="273"/>
    </row>
    <row r="194" ht="18.75" customHeight="1">
      <c r="B194" s="273"/>
      <c r="C194" s="277"/>
      <c r="D194" s="277"/>
      <c r="E194" s="277"/>
      <c r="F194" s="298"/>
      <c r="G194" s="277"/>
      <c r="H194" s="277"/>
      <c r="I194" s="277"/>
      <c r="J194" s="277"/>
      <c r="K194" s="273"/>
    </row>
    <row r="195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ht="13.5">
      <c r="B196" s="263"/>
      <c r="C196" s="264"/>
      <c r="D196" s="264"/>
      <c r="E196" s="264"/>
      <c r="F196" s="264"/>
      <c r="G196" s="264"/>
      <c r="H196" s="264"/>
      <c r="I196" s="264"/>
      <c r="J196" s="264"/>
      <c r="K196" s="265"/>
    </row>
    <row r="197" ht="21">
      <c r="B197" s="266"/>
      <c r="C197" s="267" t="s">
        <v>847</v>
      </c>
      <c r="D197" s="267"/>
      <c r="E197" s="267"/>
      <c r="F197" s="267"/>
      <c r="G197" s="267"/>
      <c r="H197" s="267"/>
      <c r="I197" s="267"/>
      <c r="J197" s="267"/>
      <c r="K197" s="268"/>
    </row>
    <row r="198" ht="25.5" customHeight="1">
      <c r="B198" s="266"/>
      <c r="C198" s="335" t="s">
        <v>848</v>
      </c>
      <c r="D198" s="335"/>
      <c r="E198" s="335"/>
      <c r="F198" s="335" t="s">
        <v>849</v>
      </c>
      <c r="G198" s="336"/>
      <c r="H198" s="335" t="s">
        <v>850</v>
      </c>
      <c r="I198" s="335"/>
      <c r="J198" s="335"/>
      <c r="K198" s="268"/>
    </row>
    <row r="199" ht="5.25" customHeight="1">
      <c r="B199" s="299"/>
      <c r="C199" s="296"/>
      <c r="D199" s="296"/>
      <c r="E199" s="296"/>
      <c r="F199" s="296"/>
      <c r="G199" s="277"/>
      <c r="H199" s="296"/>
      <c r="I199" s="296"/>
      <c r="J199" s="296"/>
      <c r="K199" s="320"/>
    </row>
    <row r="200" ht="15" customHeight="1">
      <c r="B200" s="299"/>
      <c r="C200" s="277" t="s">
        <v>840</v>
      </c>
      <c r="D200" s="277"/>
      <c r="E200" s="277"/>
      <c r="F200" s="298" t="s">
        <v>42</v>
      </c>
      <c r="G200" s="277"/>
      <c r="H200" s="277" t="s">
        <v>851</v>
      </c>
      <c r="I200" s="277"/>
      <c r="J200" s="277"/>
      <c r="K200" s="320"/>
    </row>
    <row r="201" ht="15" customHeight="1">
      <c r="B201" s="299"/>
      <c r="C201" s="305"/>
      <c r="D201" s="277"/>
      <c r="E201" s="277"/>
      <c r="F201" s="298" t="s">
        <v>43</v>
      </c>
      <c r="G201" s="277"/>
      <c r="H201" s="277" t="s">
        <v>852</v>
      </c>
      <c r="I201" s="277"/>
      <c r="J201" s="277"/>
      <c r="K201" s="320"/>
    </row>
    <row r="202" ht="15" customHeight="1">
      <c r="B202" s="299"/>
      <c r="C202" s="305"/>
      <c r="D202" s="277"/>
      <c r="E202" s="277"/>
      <c r="F202" s="298" t="s">
        <v>46</v>
      </c>
      <c r="G202" s="277"/>
      <c r="H202" s="277" t="s">
        <v>853</v>
      </c>
      <c r="I202" s="277"/>
      <c r="J202" s="277"/>
      <c r="K202" s="320"/>
    </row>
    <row r="203" ht="15" customHeight="1">
      <c r="B203" s="299"/>
      <c r="C203" s="277"/>
      <c r="D203" s="277"/>
      <c r="E203" s="277"/>
      <c r="F203" s="298" t="s">
        <v>44</v>
      </c>
      <c r="G203" s="277"/>
      <c r="H203" s="277" t="s">
        <v>854</v>
      </c>
      <c r="I203" s="277"/>
      <c r="J203" s="277"/>
      <c r="K203" s="320"/>
    </row>
    <row r="204" ht="15" customHeight="1">
      <c r="B204" s="299"/>
      <c r="C204" s="277"/>
      <c r="D204" s="277"/>
      <c r="E204" s="277"/>
      <c r="F204" s="298" t="s">
        <v>45</v>
      </c>
      <c r="G204" s="277"/>
      <c r="H204" s="277" t="s">
        <v>855</v>
      </c>
      <c r="I204" s="277"/>
      <c r="J204" s="277"/>
      <c r="K204" s="320"/>
    </row>
    <row r="205" ht="15" customHeight="1">
      <c r="B205" s="299"/>
      <c r="C205" s="277"/>
      <c r="D205" s="277"/>
      <c r="E205" s="277"/>
      <c r="F205" s="298"/>
      <c r="G205" s="277"/>
      <c r="H205" s="277"/>
      <c r="I205" s="277"/>
      <c r="J205" s="277"/>
      <c r="K205" s="320"/>
    </row>
    <row r="206" ht="15" customHeight="1">
      <c r="B206" s="299"/>
      <c r="C206" s="277" t="s">
        <v>796</v>
      </c>
      <c r="D206" s="277"/>
      <c r="E206" s="277"/>
      <c r="F206" s="298" t="s">
        <v>75</v>
      </c>
      <c r="G206" s="277"/>
      <c r="H206" s="277" t="s">
        <v>856</v>
      </c>
      <c r="I206" s="277"/>
      <c r="J206" s="277"/>
      <c r="K206" s="320"/>
    </row>
    <row r="207" ht="15" customHeight="1">
      <c r="B207" s="299"/>
      <c r="C207" s="305"/>
      <c r="D207" s="277"/>
      <c r="E207" s="277"/>
      <c r="F207" s="298" t="s">
        <v>693</v>
      </c>
      <c r="G207" s="277"/>
      <c r="H207" s="277" t="s">
        <v>694</v>
      </c>
      <c r="I207" s="277"/>
      <c r="J207" s="277"/>
      <c r="K207" s="320"/>
    </row>
    <row r="208" ht="15" customHeight="1">
      <c r="B208" s="299"/>
      <c r="C208" s="277"/>
      <c r="D208" s="277"/>
      <c r="E208" s="277"/>
      <c r="F208" s="298" t="s">
        <v>691</v>
      </c>
      <c r="G208" s="277"/>
      <c r="H208" s="277" t="s">
        <v>857</v>
      </c>
      <c r="I208" s="277"/>
      <c r="J208" s="277"/>
      <c r="K208" s="320"/>
    </row>
    <row r="209" ht="15" customHeight="1">
      <c r="B209" s="337"/>
      <c r="C209" s="305"/>
      <c r="D209" s="305"/>
      <c r="E209" s="305"/>
      <c r="F209" s="298" t="s">
        <v>695</v>
      </c>
      <c r="G209" s="283"/>
      <c r="H209" s="324" t="s">
        <v>696</v>
      </c>
      <c r="I209" s="324"/>
      <c r="J209" s="324"/>
      <c r="K209" s="338"/>
    </row>
    <row r="210" ht="15" customHeight="1">
      <c r="B210" s="337"/>
      <c r="C210" s="305"/>
      <c r="D210" s="305"/>
      <c r="E210" s="305"/>
      <c r="F210" s="298" t="s">
        <v>697</v>
      </c>
      <c r="G210" s="283"/>
      <c r="H210" s="324" t="s">
        <v>858</v>
      </c>
      <c r="I210" s="324"/>
      <c r="J210" s="324"/>
      <c r="K210" s="338"/>
    </row>
    <row r="211" ht="15" customHeight="1">
      <c r="B211" s="337"/>
      <c r="C211" s="305"/>
      <c r="D211" s="305"/>
      <c r="E211" s="305"/>
      <c r="F211" s="339"/>
      <c r="G211" s="283"/>
      <c r="H211" s="340"/>
      <c r="I211" s="340"/>
      <c r="J211" s="340"/>
      <c r="K211" s="338"/>
    </row>
    <row r="212" ht="15" customHeight="1">
      <c r="B212" s="337"/>
      <c r="C212" s="277" t="s">
        <v>820</v>
      </c>
      <c r="D212" s="305"/>
      <c r="E212" s="305"/>
      <c r="F212" s="298">
        <v>1</v>
      </c>
      <c r="G212" s="283"/>
      <c r="H212" s="324" t="s">
        <v>859</v>
      </c>
      <c r="I212" s="324"/>
      <c r="J212" s="324"/>
      <c r="K212" s="338"/>
    </row>
    <row r="213" ht="15" customHeight="1">
      <c r="B213" s="337"/>
      <c r="C213" s="305"/>
      <c r="D213" s="305"/>
      <c r="E213" s="305"/>
      <c r="F213" s="298">
        <v>2</v>
      </c>
      <c r="G213" s="283"/>
      <c r="H213" s="324" t="s">
        <v>860</v>
      </c>
      <c r="I213" s="324"/>
      <c r="J213" s="324"/>
      <c r="K213" s="338"/>
    </row>
    <row r="214" ht="15" customHeight="1">
      <c r="B214" s="337"/>
      <c r="C214" s="305"/>
      <c r="D214" s="305"/>
      <c r="E214" s="305"/>
      <c r="F214" s="298">
        <v>3</v>
      </c>
      <c r="G214" s="283"/>
      <c r="H214" s="324" t="s">
        <v>861</v>
      </c>
      <c r="I214" s="324"/>
      <c r="J214" s="324"/>
      <c r="K214" s="338"/>
    </row>
    <row r="215" ht="15" customHeight="1">
      <c r="B215" s="337"/>
      <c r="C215" s="305"/>
      <c r="D215" s="305"/>
      <c r="E215" s="305"/>
      <c r="F215" s="298">
        <v>4</v>
      </c>
      <c r="G215" s="283"/>
      <c r="H215" s="324" t="s">
        <v>862</v>
      </c>
      <c r="I215" s="324"/>
      <c r="J215" s="324"/>
      <c r="K215" s="338"/>
    </row>
    <row r="216" ht="12.75" customHeight="1">
      <c r="B216" s="341"/>
      <c r="C216" s="342"/>
      <c r="D216" s="342"/>
      <c r="E216" s="342"/>
      <c r="F216" s="342"/>
      <c r="G216" s="342"/>
      <c r="H216" s="342"/>
      <c r="I216" s="342"/>
      <c r="J216" s="342"/>
      <c r="K216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DT178731\Nesnera</dc:creator>
  <cp:lastModifiedBy>DT178731\Nesnera</cp:lastModifiedBy>
  <dcterms:created xsi:type="dcterms:W3CDTF">2018-12-13T07:49:20Z</dcterms:created>
  <dcterms:modified xsi:type="dcterms:W3CDTF">2018-12-13T07:49:23Z</dcterms:modified>
</cp:coreProperties>
</file>